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8240" windowHeight="11310" activeTab="2"/>
  </bookViews>
  <sheets>
    <sheet name="נב&quot;מ" sheetId="1" r:id="rId1"/>
    <sheet name="שו&quot;ט" sheetId="3" r:id="rId2"/>
    <sheet name="סה&quot;כ" sheetId="5" r:id="rId3"/>
  </sheets>
  <definedNames>
    <definedName name="_xlnm.Print_Area" localSheetId="0">'נב"מ'!$A$1:$F$34</definedName>
    <definedName name="_xlnm.Print_Area" localSheetId="2">'סה"כ'!$A$1:$G$44</definedName>
    <definedName name="_xlnm.Print_Area" localSheetId="1">'שו"ט'!$A$1:$F$36</definedName>
    <definedName name="_xlnm.Print_Titles" localSheetId="0">'נב"מ'!$1:$2</definedName>
  </definedNames>
  <calcPr calcId="152511"/>
</workbook>
</file>

<file path=xl/calcChain.xml><?xml version="1.0" encoding="utf-8"?>
<calcChain xmlns="http://schemas.openxmlformats.org/spreadsheetml/2006/main">
  <c r="E38" i="5" l="1"/>
  <c r="D33" i="5"/>
  <c r="D32" i="5"/>
  <c r="F6" i="1" l="1"/>
  <c r="F7" i="1"/>
  <c r="F8" i="1"/>
  <c r="F9" i="1"/>
  <c r="F10" i="1"/>
  <c r="F17" i="3"/>
  <c r="F18" i="3" s="1"/>
  <c r="F20" i="3" s="1"/>
  <c r="F15" i="1"/>
  <c r="F16" i="1" s="1"/>
  <c r="F18" i="1" s="1"/>
  <c r="F22" i="1"/>
  <c r="F23" i="1"/>
  <c r="F24" i="1"/>
  <c r="F26" i="1" s="1"/>
  <c r="F28" i="1"/>
  <c r="F25" i="5"/>
  <c r="F24" i="5"/>
  <c r="F23" i="5"/>
  <c r="F26" i="5" l="1"/>
  <c r="F28" i="5" s="1"/>
  <c r="E12" i="5"/>
  <c r="F12" i="5" s="1"/>
  <c r="E13" i="5"/>
  <c r="F13" i="5" s="1"/>
  <c r="E14" i="5"/>
  <c r="F14" i="5" s="1"/>
  <c r="E15" i="5"/>
  <c r="F15" i="5" s="1"/>
  <c r="E16" i="5"/>
  <c r="F16" i="5" s="1"/>
  <c r="E17" i="5"/>
  <c r="F17" i="5" s="1"/>
  <c r="E18" i="5"/>
  <c r="F18" i="5" s="1"/>
  <c r="E11" i="5"/>
  <c r="F11" i="5" s="1"/>
  <c r="E6" i="5"/>
  <c r="F6" i="5" s="1"/>
  <c r="E7" i="5"/>
  <c r="F7" i="5" s="1"/>
  <c r="E8" i="5"/>
  <c r="F8" i="5" s="1"/>
  <c r="E9" i="5"/>
  <c r="F9" i="5" s="1"/>
  <c r="E10" i="5"/>
  <c r="F10" i="5" s="1"/>
  <c r="E5" i="5"/>
  <c r="F5" i="5" s="1"/>
  <c r="F19" i="5" l="1"/>
  <c r="F38" i="5"/>
  <c r="F39" i="5" s="1"/>
  <c r="F41" i="5" s="1"/>
  <c r="F33" i="5"/>
  <c r="F32" i="5"/>
  <c r="F6" i="3"/>
  <c r="F7" i="3"/>
  <c r="F8" i="3"/>
  <c r="F9" i="3"/>
  <c r="F10" i="3"/>
  <c r="F11" i="3"/>
  <c r="F12" i="3"/>
  <c r="F30" i="3"/>
  <c r="F31" i="3" s="1"/>
  <c r="F33" i="3" s="1"/>
  <c r="F25" i="3"/>
  <c r="F24" i="3"/>
  <c r="F5" i="3"/>
  <c r="F13" i="3" l="1"/>
  <c r="F15" i="3" s="1"/>
  <c r="F21" i="3" s="1"/>
  <c r="F34" i="5"/>
  <c r="F36" i="5" s="1"/>
  <c r="F42" i="5" s="1"/>
  <c r="F21" i="5"/>
  <c r="F26" i="3"/>
  <c r="F28" i="3" s="1"/>
  <c r="F34" i="3" s="1"/>
  <c r="F29" i="5" l="1"/>
  <c r="F43" i="5" s="1"/>
  <c r="F35" i="3"/>
  <c r="F36" i="3" s="1"/>
  <c r="F44" i="5" l="1"/>
  <c r="G1" i="5" s="1"/>
  <c r="F29" i="1"/>
  <c r="F31" i="1" s="1"/>
  <c r="F5" i="1" l="1"/>
  <c r="F11" i="1" s="1"/>
  <c r="F13" i="1" s="1"/>
  <c r="F19" i="1" s="1"/>
  <c r="F32" i="1" l="1"/>
  <c r="F33" i="1" s="1"/>
  <c r="F34" i="1" s="1"/>
</calcChain>
</file>

<file path=xl/sharedStrings.xml><?xml version="1.0" encoding="utf-8"?>
<sst xmlns="http://schemas.openxmlformats.org/spreadsheetml/2006/main" count="246" uniqueCount="82">
  <si>
    <t>ספ'</t>
  </si>
  <si>
    <t>נושא</t>
  </si>
  <si>
    <t>עלות</t>
  </si>
  <si>
    <t>מיניסטריון</t>
  </si>
  <si>
    <t>יח'</t>
  </si>
  <si>
    <t>כמות</t>
  </si>
  <si>
    <t>מחיר</t>
  </si>
  <si>
    <t>קומפלט</t>
  </si>
  <si>
    <t>טכנאי בכיר</t>
  </si>
  <si>
    <t>ש"ע</t>
  </si>
  <si>
    <t>טכנאי עוזר</t>
  </si>
  <si>
    <t>150</t>
  </si>
  <si>
    <t>מעבדות ראשי</t>
  </si>
  <si>
    <t>חדר אקלים עופות</t>
  </si>
  <si>
    <t>רפת פו"ט</t>
  </si>
  <si>
    <t>פו"ט חדש</t>
  </si>
  <si>
    <t>מבנה מנהלה</t>
  </si>
  <si>
    <t xml:space="preserve">רפת 6 </t>
  </si>
  <si>
    <t>פוסטמורטם עופות</t>
  </si>
  <si>
    <t>הגנה"צ</t>
  </si>
  <si>
    <t>גינוסר</t>
  </si>
  <si>
    <t>דור</t>
  </si>
  <si>
    <t>ניר דוד</t>
  </si>
  <si>
    <t>גילת</t>
  </si>
  <si>
    <t>גלבוע</t>
  </si>
  <si>
    <t>סה"כ, כולל מע"מ</t>
  </si>
  <si>
    <t>1</t>
  </si>
  <si>
    <t>1.1</t>
  </si>
  <si>
    <t>1.2</t>
  </si>
  <si>
    <t>2</t>
  </si>
  <si>
    <t>2.1</t>
  </si>
  <si>
    <t>%</t>
  </si>
  <si>
    <t>פרק 01 - שירות אחזקה לשנה</t>
  </si>
  <si>
    <t>פרק 02 - אחזקת שבר ופרויקטים</t>
  </si>
  <si>
    <t>תת-פרק 2.1 - קריאת שירות</t>
  </si>
  <si>
    <t>תת-פרק 2.2 - חומרים ועבודות נוספות</t>
  </si>
  <si>
    <t>2.1.1</t>
  </si>
  <si>
    <t>2.1.2</t>
  </si>
  <si>
    <t>סה"כ תת-פרק 2.1</t>
  </si>
  <si>
    <t>% הנחה תת-פרק 2.1</t>
  </si>
  <si>
    <t>סך עלות רכש</t>
  </si>
  <si>
    <t>2.2.1</t>
  </si>
  <si>
    <t>סה"כ תת-פרק 2.2</t>
  </si>
  <si>
    <t>אחוז "רווח קבלני" תת-פרק 2.2</t>
  </si>
  <si>
    <t>סה"כ תת-פרק 2.2, לאחר קביעת % "רווח קבלני"</t>
  </si>
  <si>
    <t>סה"כ תת-פרק 2.1, לאחר מתן הנחה</t>
  </si>
  <si>
    <t>סה"כ פרק 02, לאחר מתן % הנחה ו- % "רווח קבלני"</t>
  </si>
  <si>
    <t>סה"כ, לפני מע"מ</t>
  </si>
  <si>
    <t>עלות [₪]</t>
  </si>
  <si>
    <t>מחיר [₪]</t>
  </si>
  <si>
    <t xml:space="preserve">       תפוקה         [טון קירור]</t>
  </si>
  <si>
    <t>תת-פרק 1.1 - שירות אחזקה לשנה - מיזוג אויר מרכזי</t>
  </si>
  <si>
    <t>סה"כ תת-פרק 1.1</t>
  </si>
  <si>
    <t>% הנחה תת-פרק 1.1</t>
  </si>
  <si>
    <t>סה"כ תת-פרק 1.1 לאחר מתן הנחה</t>
  </si>
  <si>
    <t>נב"מ</t>
  </si>
  <si>
    <t>שו"ט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</si>
  <si>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</si>
  <si>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</si>
  <si>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</si>
  <si>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</si>
  <si>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</si>
  <si>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</si>
  <si>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</si>
  <si>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</si>
  <si>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1.1.9</t>
  </si>
  <si>
    <t>1.1.10</t>
  </si>
  <si>
    <t>1.1.11</t>
  </si>
  <si>
    <t>1.1.12</t>
  </si>
  <si>
    <t>1.1.13</t>
  </si>
  <si>
    <t>1.1.14</t>
  </si>
  <si>
    <t>1.2.1</t>
  </si>
  <si>
    <t>1.2.2</t>
  </si>
  <si>
    <t>1.2.3</t>
  </si>
  <si>
    <t>תת-פרק 1.2 - שירות אחזקה לשנה - מפוחים</t>
  </si>
  <si>
    <t>סה"כ תת-פרק 1.2</t>
  </si>
  <si>
    <t>% הנחה תת-פרק 1.2</t>
  </si>
  <si>
    <t>סה"כ תת-פרק 1.2 לאחר מתן הנחה</t>
  </si>
  <si>
    <t>סה"כ פרק 01 לאחר מתן % הנחה ו- % "רווח קבלני"</t>
  </si>
  <si>
    <t>סה"כ פרק 01, לאחר מתן % הנחה ו- % "רווח קבלני"</t>
  </si>
  <si>
    <t>מכרז 47/2017 - מיזוג מרכזי - כתב כמויות</t>
  </si>
  <si>
    <t>פרמינגר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</si>
</sst>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#,##0.0"/>
  </numFmts>
  <fonts count="14" x14ac:knownFonts="1">
    <font>
      <sz val="11"/>
      <color theme="1"/>
      <name val="Arial"/>
      <family val="2"/>
      <charset val="177"/>
      <scheme val="minor"/>
    </font>
    <font>
      <b/>
      <sz val="11"/>
      <color theme="1"/>
      <name val="Arial"/>
      <family val="2"/>
      <scheme val="minor"/>
    </font>
    <font>
      <b/>
      <sz val="20"/>
      <color theme="1"/>
      <name val="Arial"/>
      <family val="2"/>
      <scheme val="minor"/>
    </font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scheme val="minor"/>
    </font>
    <font>
      <b/>
      <sz val="11"/>
      <color rgb="FFFF0000"/>
      <name val="Arial"/>
      <family val="2"/>
      <scheme val="minor"/>
    </font>
    <font>
      <sz val="11"/>
      <name val="Arial"/>
      <family val="2"/>
      <scheme val="minor"/>
    </font>
    <font>
      <b/>
      <sz val="25"/>
      <color theme="1"/>
      <name val="Arial"/>
      <family val="2"/>
      <scheme val="minor"/>
    </font>
    <font>
      <b/>
      <sz val="16"/>
      <color theme="0"/>
      <name val="Arial"/>
      <family val="2"/>
      <scheme val="minor"/>
    </font>
    <font>
      <sz val="16"/>
      <color theme="1"/>
      <name val="Arial"/>
      <family val="2"/>
      <scheme val="minor"/>
    </font>
    <font>
      <b/>
      <sz val="13"/>
      <name val="Arial"/>
      <family val="2"/>
      <scheme val="minor"/>
    </font>
    <font>
      <b/>
      <sz val="12"/>
      <color rgb="FFFF0000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5"/>
      <color rgb="FFFF0000"/>
      <name val="Arial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54">
    <border>
      <left/>
      <right/>
      <top/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/>
      <diagonal/>
    </border>
    <border>
      <left/>
      <right style="thick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ck">
        <color auto="1"/>
      </left>
      <right/>
      <top/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mediumDash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Dashed">
        <color auto="1"/>
      </bottom>
      <diagonal/>
    </border>
    <border>
      <left style="thin">
        <color auto="1"/>
      </left>
      <right/>
      <top style="thin">
        <color auto="1"/>
      </top>
      <bottom style="mediumDashed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Dashed">
        <color auto="1"/>
      </bottom>
      <diagonal/>
    </border>
    <border>
      <left style="thick">
        <color auto="1"/>
      </left>
      <right style="thin">
        <color auto="1"/>
      </right>
      <top style="mediumDash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Dashed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mediumDashed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mediumDashed">
        <color auto="1"/>
      </bottom>
      <diagonal/>
    </border>
    <border>
      <left style="thin">
        <color auto="1"/>
      </left>
      <right style="thin">
        <color auto="1"/>
      </right>
      <top/>
      <bottom style="mediumDashed">
        <color auto="1"/>
      </bottom>
      <diagonal/>
    </border>
    <border>
      <left style="thin">
        <color auto="1"/>
      </left>
      <right style="thick">
        <color auto="1"/>
      </right>
      <top/>
      <bottom style="mediumDashed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79">
    <xf numFmtId="0" fontId="0" fillId="0" borderId="0" xfId="0"/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49" fontId="0" fillId="0" borderId="3" xfId="0" applyNumberFormat="1" applyBorder="1"/>
    <xf numFmtId="49" fontId="0" fillId="0" borderId="4" xfId="0" applyNumberFormat="1" applyBorder="1"/>
    <xf numFmtId="49" fontId="0" fillId="0" borderId="0" xfId="0" applyNumberFormat="1"/>
    <xf numFmtId="49" fontId="0" fillId="0" borderId="1" xfId="0" applyNumberFormat="1" applyBorder="1"/>
    <xf numFmtId="49" fontId="0" fillId="0" borderId="2" xfId="0" applyNumberFormat="1" applyBorder="1"/>
    <xf numFmtId="49" fontId="0" fillId="0" borderId="4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4" xfId="0" applyNumberFormat="1" applyBorder="1" applyAlignment="1">
      <alignment horizontal="center"/>
    </xf>
    <xf numFmtId="3" fontId="1" fillId="2" borderId="12" xfId="0" applyNumberFormat="1" applyFont="1" applyFill="1" applyBorder="1" applyAlignment="1">
      <alignment horizontal="center" vertical="center"/>
    </xf>
    <xf numFmtId="3" fontId="0" fillId="0" borderId="13" xfId="0" applyNumberFormat="1" applyBorder="1" applyAlignment="1">
      <alignment horizontal="center" vertical="center"/>
    </xf>
    <xf numFmtId="3" fontId="0" fillId="0" borderId="14" xfId="0" applyNumberFormat="1" applyBorder="1" applyAlignment="1">
      <alignment horizontal="center"/>
    </xf>
    <xf numFmtId="3" fontId="0" fillId="0" borderId="0" xfId="0" applyNumberFormat="1" applyAlignment="1">
      <alignment horizontal="center"/>
    </xf>
    <xf numFmtId="3" fontId="1" fillId="2" borderId="11" xfId="0" applyNumberFormat="1" applyFont="1" applyFill="1" applyBorder="1" applyAlignment="1">
      <alignment horizontal="center" vertical="center"/>
    </xf>
    <xf numFmtId="3" fontId="0" fillId="0" borderId="5" xfId="0" applyNumberFormat="1" applyBorder="1" applyAlignment="1">
      <alignment horizontal="center"/>
    </xf>
    <xf numFmtId="3" fontId="1" fillId="0" borderId="17" xfId="0" applyNumberFormat="1" applyFont="1" applyBorder="1" applyAlignment="1">
      <alignment horizontal="center"/>
    </xf>
    <xf numFmtId="3" fontId="1" fillId="0" borderId="18" xfId="0" applyNumberFormat="1" applyFont="1" applyBorder="1" applyAlignment="1">
      <alignment horizontal="center"/>
    </xf>
    <xf numFmtId="49" fontId="1" fillId="0" borderId="16" xfId="0" applyNumberFormat="1" applyFont="1" applyBorder="1" applyAlignment="1"/>
    <xf numFmtId="49" fontId="1" fillId="0" borderId="1" xfId="0" applyNumberFormat="1" applyFont="1" applyBorder="1" applyAlignment="1"/>
    <xf numFmtId="49" fontId="1" fillId="0" borderId="2" xfId="0" applyNumberFormat="1" applyFont="1" applyBorder="1" applyAlignment="1"/>
    <xf numFmtId="49" fontId="1" fillId="0" borderId="1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49" fontId="1" fillId="0" borderId="19" xfId="0" applyNumberFormat="1" applyFont="1" applyBorder="1" applyAlignment="1">
      <alignment horizontal="center"/>
    </xf>
    <xf numFmtId="49" fontId="1" fillId="0" borderId="20" xfId="0" applyNumberFormat="1" applyFont="1" applyBorder="1" applyAlignment="1">
      <alignment horizontal="center"/>
    </xf>
    <xf numFmtId="3" fontId="1" fillId="0" borderId="21" xfId="0" applyNumberFormat="1" applyFont="1" applyBorder="1" applyAlignment="1">
      <alignment horizontal="center"/>
    </xf>
    <xf numFmtId="49" fontId="4" fillId="0" borderId="16" xfId="0" applyNumberFormat="1" applyFont="1" applyBorder="1" applyAlignment="1">
      <alignment horizontal="right" vertical="center" readingOrder="2"/>
    </xf>
    <xf numFmtId="49" fontId="6" fillId="0" borderId="2" xfId="0" applyNumberFormat="1" applyFont="1" applyBorder="1" applyAlignment="1">
      <alignment horizontal="center"/>
    </xf>
    <xf numFmtId="10" fontId="5" fillId="0" borderId="2" xfId="0" applyNumberFormat="1" applyFont="1" applyBorder="1" applyAlignment="1">
      <alignment horizontal="center"/>
    </xf>
    <xf numFmtId="3" fontId="1" fillId="0" borderId="22" xfId="0" applyNumberFormat="1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49" fontId="8" fillId="3" borderId="6" xfId="0" applyNumberFormat="1" applyFont="1" applyFill="1" applyBorder="1" applyAlignment="1">
      <alignment horizontal="center" vertical="center" readingOrder="2"/>
    </xf>
    <xf numFmtId="49" fontId="8" fillId="3" borderId="7" xfId="0" applyNumberFormat="1" applyFont="1" applyFill="1" applyBorder="1" applyAlignment="1">
      <alignment vertical="center" readingOrder="2"/>
    </xf>
    <xf numFmtId="49" fontId="8" fillId="3" borderId="7" xfId="0" applyNumberFormat="1" applyFont="1" applyFill="1" applyBorder="1" applyAlignment="1">
      <alignment horizontal="center" vertical="center" readingOrder="2"/>
    </xf>
    <xf numFmtId="3" fontId="8" fillId="3" borderId="7" xfId="0" applyNumberFormat="1" applyFont="1" applyFill="1" applyBorder="1" applyAlignment="1">
      <alignment horizontal="center" vertical="center" readingOrder="2"/>
    </xf>
    <xf numFmtId="3" fontId="8" fillId="3" borderId="8" xfId="0" applyNumberFormat="1" applyFont="1" applyFill="1" applyBorder="1" applyAlignment="1">
      <alignment horizontal="center" vertical="center" readingOrder="2"/>
    </xf>
    <xf numFmtId="0" fontId="9" fillId="0" borderId="0" xfId="0" applyFont="1"/>
    <xf numFmtId="0" fontId="10" fillId="0" borderId="0" xfId="0" applyFont="1"/>
    <xf numFmtId="0" fontId="10" fillId="4" borderId="23" xfId="0" applyFont="1" applyFill="1" applyBorder="1" applyAlignment="1">
      <alignment vertical="center"/>
    </xf>
    <xf numFmtId="3" fontId="0" fillId="0" borderId="13" xfId="0" applyNumberFormat="1" applyBorder="1" applyAlignment="1">
      <alignment horizontal="center"/>
    </xf>
    <xf numFmtId="0" fontId="10" fillId="4" borderId="25" xfId="0" applyFont="1" applyFill="1" applyBorder="1" applyAlignment="1">
      <alignment vertical="center"/>
    </xf>
    <xf numFmtId="0" fontId="10" fillId="4" borderId="25" xfId="0" applyFont="1" applyFill="1" applyBorder="1" applyAlignment="1">
      <alignment horizontal="center" vertical="center"/>
    </xf>
    <xf numFmtId="3" fontId="10" fillId="4" borderId="25" xfId="0" applyNumberFormat="1" applyFont="1" applyFill="1" applyBorder="1" applyAlignment="1">
      <alignment horizontal="center" vertical="center"/>
    </xf>
    <xf numFmtId="49" fontId="1" fillId="0" borderId="26" xfId="0" applyNumberFormat="1" applyFont="1" applyBorder="1" applyAlignment="1">
      <alignment horizontal="center"/>
    </xf>
    <xf numFmtId="49" fontId="1" fillId="0" borderId="27" xfId="0" applyNumberFormat="1" applyFont="1" applyBorder="1" applyAlignment="1">
      <alignment horizontal="right" vertical="center"/>
    </xf>
    <xf numFmtId="49" fontId="1" fillId="0" borderId="27" xfId="0" applyNumberFormat="1" applyFont="1" applyBorder="1" applyAlignment="1">
      <alignment horizontal="center"/>
    </xf>
    <xf numFmtId="0" fontId="10" fillId="4" borderId="1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vertical="center"/>
    </xf>
    <xf numFmtId="0" fontId="10" fillId="4" borderId="2" xfId="0" applyFont="1" applyFill="1" applyBorder="1" applyAlignment="1">
      <alignment horizontal="center" vertical="center"/>
    </xf>
    <xf numFmtId="3" fontId="10" fillId="4" borderId="2" xfId="0" applyNumberFormat="1" applyFont="1" applyFill="1" applyBorder="1" applyAlignment="1">
      <alignment horizontal="center" vertical="center"/>
    </xf>
    <xf numFmtId="3" fontId="10" fillId="4" borderId="2" xfId="1" applyNumberFormat="1" applyFont="1" applyFill="1" applyBorder="1" applyAlignment="1">
      <alignment horizontal="center" vertical="center"/>
    </xf>
    <xf numFmtId="49" fontId="10" fillId="4" borderId="24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3" fontId="0" fillId="0" borderId="2" xfId="0" applyNumberFormat="1" applyBorder="1" applyAlignment="1">
      <alignment horizontal="center"/>
    </xf>
    <xf numFmtId="3" fontId="1" fillId="0" borderId="2" xfId="0" applyNumberFormat="1" applyFont="1" applyBorder="1" applyAlignment="1">
      <alignment horizontal="center"/>
    </xf>
    <xf numFmtId="3" fontId="11" fillId="0" borderId="2" xfId="0" applyNumberFormat="1" applyFont="1" applyBorder="1" applyAlignment="1">
      <alignment horizontal="center"/>
    </xf>
    <xf numFmtId="3" fontId="0" fillId="5" borderId="2" xfId="0" applyNumberFormat="1" applyFill="1" applyBorder="1" applyAlignment="1">
      <alignment horizontal="center"/>
    </xf>
    <xf numFmtId="0" fontId="0" fillId="0" borderId="26" xfId="0" applyBorder="1" applyAlignment="1">
      <alignment horizontal="center"/>
    </xf>
    <xf numFmtId="0" fontId="1" fillId="0" borderId="27" xfId="0" applyFont="1" applyBorder="1"/>
    <xf numFmtId="0" fontId="0" fillId="0" borderId="27" xfId="0" applyBorder="1" applyAlignment="1">
      <alignment horizontal="center"/>
    </xf>
    <xf numFmtId="3" fontId="0" fillId="0" borderId="27" xfId="0" applyNumberFormat="1" applyBorder="1" applyAlignment="1">
      <alignment horizontal="center"/>
    </xf>
    <xf numFmtId="0" fontId="0" fillId="0" borderId="29" xfId="0" applyBorder="1" applyAlignment="1">
      <alignment horizontal="center"/>
    </xf>
    <xf numFmtId="0" fontId="1" fillId="0" borderId="30" xfId="0" applyFont="1" applyBorder="1"/>
    <xf numFmtId="0" fontId="0" fillId="0" borderId="30" xfId="0" applyBorder="1" applyAlignment="1">
      <alignment horizontal="center"/>
    </xf>
    <xf numFmtId="3" fontId="0" fillId="0" borderId="30" xfId="0" applyNumberFormat="1" applyBorder="1" applyAlignment="1">
      <alignment horizontal="center"/>
    </xf>
    <xf numFmtId="3" fontId="1" fillId="0" borderId="23" xfId="0" applyNumberFormat="1" applyFont="1" applyBorder="1" applyAlignment="1">
      <alignment horizontal="center"/>
    </xf>
    <xf numFmtId="3" fontId="1" fillId="0" borderId="0" xfId="0" applyNumberFormat="1" applyFont="1" applyBorder="1" applyAlignment="1">
      <alignment horizontal="center"/>
    </xf>
    <xf numFmtId="0" fontId="0" fillId="0" borderId="0" xfId="0" applyBorder="1"/>
    <xf numFmtId="3" fontId="0" fillId="5" borderId="23" xfId="0" applyNumberFormat="1" applyFill="1" applyBorder="1" applyAlignment="1">
      <alignment horizontal="center"/>
    </xf>
    <xf numFmtId="3" fontId="0" fillId="5" borderId="0" xfId="0" applyNumberFormat="1" applyFill="1" applyBorder="1" applyAlignment="1">
      <alignment horizontal="center"/>
    </xf>
    <xf numFmtId="0" fontId="1" fillId="0" borderId="15" xfId="0" applyFont="1" applyBorder="1" applyAlignment="1"/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3" fontId="7" fillId="2" borderId="10" xfId="0" applyNumberFormat="1" applyFont="1" applyFill="1" applyBorder="1" applyAlignment="1">
      <alignment horizontal="center" vertical="center"/>
    </xf>
    <xf numFmtId="3" fontId="7" fillId="2" borderId="11" xfId="0" applyNumberFormat="1" applyFont="1" applyFill="1" applyBorder="1" applyAlignment="1">
      <alignment horizontal="center" vertical="center"/>
    </xf>
    <xf numFmtId="0" fontId="10" fillId="6" borderId="0" xfId="0" applyFont="1" applyFill="1"/>
    <xf numFmtId="49" fontId="0" fillId="6" borderId="0" xfId="0" applyNumberFormat="1" applyFill="1"/>
    <xf numFmtId="3" fontId="1" fillId="6" borderId="0" xfId="0" applyNumberFormat="1" applyFont="1" applyFill="1" applyBorder="1" applyAlignment="1">
      <alignment horizontal="center"/>
    </xf>
    <xf numFmtId="3" fontId="0" fillId="6" borderId="0" xfId="0" applyNumberFormat="1" applyFill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0" fillId="6" borderId="0" xfId="0" applyFont="1" applyFill="1" applyBorder="1" applyAlignment="1">
      <alignment vertical="center"/>
    </xf>
    <xf numFmtId="3" fontId="10" fillId="4" borderId="32" xfId="1" applyNumberFormat="1" applyFont="1" applyFill="1" applyBorder="1" applyAlignment="1">
      <alignment horizontal="center" vertical="center"/>
    </xf>
    <xf numFmtId="3" fontId="10" fillId="4" borderId="28" xfId="1" applyNumberFormat="1" applyFont="1" applyFill="1" applyBorder="1" applyAlignment="1">
      <alignment horizontal="center" vertical="center"/>
    </xf>
    <xf numFmtId="3" fontId="1" fillId="0" borderId="28" xfId="0" applyNumberFormat="1" applyFont="1" applyBorder="1" applyAlignment="1">
      <alignment horizontal="center"/>
    </xf>
    <xf numFmtId="3" fontId="0" fillId="5" borderId="28" xfId="0" applyNumberFormat="1" applyFill="1" applyBorder="1" applyAlignment="1">
      <alignment horizontal="center"/>
    </xf>
    <xf numFmtId="3" fontId="1" fillId="0" borderId="31" xfId="0" applyNumberFormat="1" applyFont="1" applyBorder="1" applyAlignment="1">
      <alignment horizontal="center"/>
    </xf>
    <xf numFmtId="0" fontId="1" fillId="0" borderId="2" xfId="0" applyFont="1" applyBorder="1" applyAlignment="1"/>
    <xf numFmtId="3" fontId="0" fillId="0" borderId="2" xfId="0" applyNumberFormat="1" applyBorder="1" applyAlignment="1">
      <alignment horizontal="center" vertical="center"/>
    </xf>
    <xf numFmtId="1" fontId="0" fillId="0" borderId="4" xfId="0" applyNumberFormat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0" fillId="0" borderId="13" xfId="0" applyNumberFormat="1" applyBorder="1"/>
    <xf numFmtId="49" fontId="1" fillId="0" borderId="34" xfId="0" applyNumberFormat="1" applyFont="1" applyBorder="1" applyAlignment="1"/>
    <xf numFmtId="49" fontId="4" fillId="0" borderId="34" xfId="0" applyNumberFormat="1" applyFont="1" applyBorder="1" applyAlignment="1">
      <alignment horizontal="right" vertical="center" readingOrder="2"/>
    </xf>
    <xf numFmtId="49" fontId="1" fillId="0" borderId="33" xfId="0" applyNumberFormat="1" applyFont="1" applyBorder="1" applyAlignment="1">
      <alignment horizontal="right" vertical="center"/>
    </xf>
    <xf numFmtId="0" fontId="10" fillId="4" borderId="35" xfId="0" applyFont="1" applyFill="1" applyBorder="1" applyAlignment="1">
      <alignment vertical="center"/>
    </xf>
    <xf numFmtId="49" fontId="0" fillId="0" borderId="14" xfId="0" applyNumberFormat="1" applyBorder="1"/>
    <xf numFmtId="49" fontId="1" fillId="0" borderId="36" xfId="0" applyNumberFormat="1" applyFont="1" applyBorder="1" applyAlignment="1">
      <alignment horizontal="right" vertical="center"/>
    </xf>
    <xf numFmtId="0" fontId="10" fillId="4" borderId="14" xfId="0" applyFont="1" applyFill="1" applyBorder="1" applyAlignment="1">
      <alignment vertical="center"/>
    </xf>
    <xf numFmtId="0" fontId="1" fillId="0" borderId="34" xfId="0" applyFont="1" applyBorder="1" applyAlignment="1"/>
    <xf numFmtId="0" fontId="0" fillId="0" borderId="14" xfId="0" applyBorder="1"/>
    <xf numFmtId="0" fontId="1" fillId="0" borderId="36" xfId="0" applyFont="1" applyBorder="1"/>
    <xf numFmtId="0" fontId="1" fillId="0" borderId="37" xfId="0" applyFont="1" applyBorder="1"/>
    <xf numFmtId="49" fontId="8" fillId="3" borderId="12" xfId="0" applyNumberFormat="1" applyFont="1" applyFill="1" applyBorder="1" applyAlignment="1">
      <alignment horizontal="center" vertical="center" readingOrder="2"/>
    </xf>
    <xf numFmtId="0" fontId="12" fillId="2" borderId="9" xfId="0" applyFont="1" applyFill="1" applyBorder="1" applyAlignment="1">
      <alignment horizontal="center" vertical="center"/>
    </xf>
    <xf numFmtId="0" fontId="12" fillId="2" borderId="10" xfId="0" applyFont="1" applyFill="1" applyBorder="1" applyAlignment="1">
      <alignment horizontal="center" vertical="center"/>
    </xf>
    <xf numFmtId="3" fontId="12" fillId="2" borderId="10" xfId="0" applyNumberFormat="1" applyFont="1" applyFill="1" applyBorder="1" applyAlignment="1">
      <alignment horizontal="center" vertical="center"/>
    </xf>
    <xf numFmtId="3" fontId="12" fillId="2" borderId="11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3" fontId="13" fillId="0" borderId="8" xfId="0" applyNumberFormat="1" applyFont="1" applyBorder="1" applyAlignment="1">
      <alignment horizontal="center" vertical="center"/>
    </xf>
    <xf numFmtId="3" fontId="0" fillId="0" borderId="38" xfId="0" applyNumberFormat="1" applyBorder="1" applyAlignment="1">
      <alignment horizontal="center"/>
    </xf>
    <xf numFmtId="3" fontId="12" fillId="2" borderId="8" xfId="0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3" fontId="1" fillId="2" borderId="12" xfId="0" applyNumberFormat="1" applyFont="1" applyFill="1" applyBorder="1" applyAlignment="1">
      <alignment horizontal="center" vertical="center" wrapText="1"/>
    </xf>
    <xf numFmtId="3" fontId="1" fillId="2" borderId="11" xfId="0" applyNumberFormat="1" applyFont="1" applyFill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/>
    </xf>
    <xf numFmtId="164" fontId="1" fillId="0" borderId="21" xfId="0" applyNumberFormat="1" applyFont="1" applyBorder="1" applyAlignment="1">
      <alignment horizontal="center"/>
    </xf>
    <xf numFmtId="164" fontId="1" fillId="0" borderId="18" xfId="0" applyNumberFormat="1" applyFont="1" applyBorder="1" applyAlignment="1">
      <alignment horizontal="center"/>
    </xf>
    <xf numFmtId="164" fontId="1" fillId="0" borderId="17" xfId="0" applyNumberFormat="1" applyFont="1" applyBorder="1" applyAlignment="1">
      <alignment horizontal="center"/>
    </xf>
    <xf numFmtId="164" fontId="1" fillId="0" borderId="22" xfId="0" applyNumberFormat="1" applyFont="1" applyBorder="1" applyAlignment="1">
      <alignment horizontal="center"/>
    </xf>
    <xf numFmtId="49" fontId="10" fillId="4" borderId="1" xfId="0" applyNumberFormat="1" applyFont="1" applyFill="1" applyBorder="1" applyAlignment="1">
      <alignment horizontal="center" vertical="center"/>
    </xf>
    <xf numFmtId="0" fontId="9" fillId="0" borderId="39" xfId="0" applyFont="1" applyBorder="1"/>
    <xf numFmtId="3" fontId="10" fillId="4" borderId="39" xfId="1" applyNumberFormat="1" applyFont="1" applyFill="1" applyBorder="1" applyAlignment="1">
      <alignment horizontal="center" vertical="center"/>
    </xf>
    <xf numFmtId="49" fontId="0" fillId="0" borderId="39" xfId="0" applyNumberFormat="1" applyBorder="1"/>
    <xf numFmtId="0" fontId="10" fillId="4" borderId="39" xfId="0" applyFont="1" applyFill="1" applyBorder="1" applyAlignment="1">
      <alignment vertical="center"/>
    </xf>
    <xf numFmtId="3" fontId="8" fillId="3" borderId="39" xfId="0" applyNumberFormat="1" applyFont="1" applyFill="1" applyBorder="1" applyAlignment="1">
      <alignment horizontal="center" vertical="center" readingOrder="2"/>
    </xf>
    <xf numFmtId="0" fontId="0" fillId="0" borderId="19" xfId="0" applyBorder="1" applyAlignment="1">
      <alignment horizontal="center"/>
    </xf>
    <xf numFmtId="0" fontId="1" fillId="0" borderId="33" xfId="0" applyFont="1" applyBorder="1"/>
    <xf numFmtId="0" fontId="0" fillId="0" borderId="20" xfId="0" applyBorder="1" applyAlignment="1">
      <alignment horizontal="center"/>
    </xf>
    <xf numFmtId="3" fontId="0" fillId="0" borderId="20" xfId="0" applyNumberFormat="1" applyBorder="1" applyAlignment="1">
      <alignment horizontal="center"/>
    </xf>
    <xf numFmtId="3" fontId="1" fillId="0" borderId="40" xfId="0" applyNumberFormat="1" applyFont="1" applyBorder="1" applyAlignment="1">
      <alignment horizontal="center"/>
    </xf>
    <xf numFmtId="3" fontId="1" fillId="0" borderId="27" xfId="0" applyNumberFormat="1" applyFont="1" applyBorder="1" applyAlignment="1">
      <alignment horizontal="center"/>
    </xf>
    <xf numFmtId="0" fontId="1" fillId="0" borderId="20" xfId="0" applyFont="1" applyBorder="1"/>
    <xf numFmtId="3" fontId="1" fillId="0" borderId="20" xfId="0" applyNumberFormat="1" applyFont="1" applyBorder="1" applyAlignment="1">
      <alignment horizontal="center"/>
    </xf>
    <xf numFmtId="0" fontId="0" fillId="6" borderId="4" xfId="0" applyNumberFormat="1" applyFill="1" applyBorder="1" applyAlignment="1">
      <alignment horizontal="center"/>
    </xf>
    <xf numFmtId="3" fontId="0" fillId="0" borderId="0" xfId="0" applyNumberFormat="1"/>
    <xf numFmtId="3" fontId="9" fillId="0" borderId="0" xfId="0" applyNumberFormat="1" applyFont="1"/>
    <xf numFmtId="3" fontId="10" fillId="6" borderId="0" xfId="0" applyNumberFormat="1" applyFont="1" applyFill="1"/>
    <xf numFmtId="3" fontId="0" fillId="6" borderId="0" xfId="0" applyNumberFormat="1" applyFill="1"/>
    <xf numFmtId="3" fontId="12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49" fontId="0" fillId="0" borderId="41" xfId="0" applyNumberFormat="1" applyBorder="1" applyAlignment="1">
      <alignment horizontal="center"/>
    </xf>
    <xf numFmtId="49" fontId="0" fillId="0" borderId="42" xfId="0" applyNumberFormat="1" applyBorder="1"/>
    <xf numFmtId="49" fontId="0" fillId="0" borderId="42" xfId="0" applyNumberFormat="1" applyBorder="1" applyAlignment="1">
      <alignment horizontal="center"/>
    </xf>
    <xf numFmtId="0" fontId="0" fillId="0" borderId="42" xfId="0" applyNumberFormat="1" applyBorder="1" applyAlignment="1">
      <alignment horizontal="center"/>
    </xf>
    <xf numFmtId="3" fontId="0" fillId="0" borderId="43" xfId="0" applyNumberFormat="1" applyBorder="1" applyAlignment="1">
      <alignment horizontal="center" vertical="center"/>
    </xf>
    <xf numFmtId="3" fontId="0" fillId="0" borderId="44" xfId="0" applyNumberFormat="1" applyBorder="1" applyAlignment="1">
      <alignment horizontal="center"/>
    </xf>
    <xf numFmtId="49" fontId="0" fillId="0" borderId="45" xfId="0" applyNumberFormat="1" applyBorder="1" applyAlignment="1">
      <alignment horizontal="center"/>
    </xf>
    <xf numFmtId="49" fontId="0" fillId="0" borderId="46" xfId="0" applyNumberFormat="1" applyBorder="1"/>
    <xf numFmtId="49" fontId="0" fillId="0" borderId="46" xfId="0" applyNumberFormat="1" applyBorder="1" applyAlignment="1">
      <alignment horizontal="center"/>
    </xf>
    <xf numFmtId="0" fontId="0" fillId="0" borderId="46" xfId="0" applyNumberFormat="1" applyBorder="1" applyAlignment="1">
      <alignment horizontal="center"/>
    </xf>
    <xf numFmtId="3" fontId="0" fillId="0" borderId="46" xfId="0" applyNumberFormat="1" applyBorder="1" applyAlignment="1">
      <alignment horizontal="center" vertical="center"/>
    </xf>
    <xf numFmtId="3" fontId="0" fillId="0" borderId="47" xfId="0" applyNumberFormat="1" applyBorder="1" applyAlignment="1">
      <alignment horizontal="center"/>
    </xf>
    <xf numFmtId="49" fontId="0" fillId="0" borderId="48" xfId="0" applyNumberFormat="1" applyBorder="1" applyAlignment="1">
      <alignment horizontal="center"/>
    </xf>
    <xf numFmtId="49" fontId="0" fillId="0" borderId="49" xfId="0" applyNumberFormat="1" applyBorder="1"/>
    <xf numFmtId="49" fontId="0" fillId="0" borderId="49" xfId="0" applyNumberFormat="1" applyBorder="1" applyAlignment="1">
      <alignment horizontal="center"/>
    </xf>
    <xf numFmtId="0" fontId="0" fillId="0" borderId="49" xfId="0" applyNumberFormat="1" applyBorder="1" applyAlignment="1">
      <alignment horizontal="center"/>
    </xf>
    <xf numFmtId="3" fontId="0" fillId="0" borderId="42" xfId="0" applyNumberFormat="1" applyBorder="1" applyAlignment="1">
      <alignment horizontal="center" vertical="center"/>
    </xf>
    <xf numFmtId="3" fontId="0" fillId="0" borderId="50" xfId="0" applyNumberFormat="1" applyBorder="1" applyAlignment="1">
      <alignment horizontal="center"/>
    </xf>
    <xf numFmtId="164" fontId="0" fillId="0" borderId="50" xfId="0" applyNumberForma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9" fontId="1" fillId="0" borderId="51" xfId="0" applyNumberFormat="1" applyFont="1" applyBorder="1" applyAlignment="1"/>
    <xf numFmtId="49" fontId="1" fillId="0" borderId="4" xfId="0" applyNumberFormat="1" applyFont="1" applyBorder="1" applyAlignment="1"/>
    <xf numFmtId="3" fontId="10" fillId="4" borderId="52" xfId="1" applyNumberFormat="1" applyFont="1" applyFill="1" applyBorder="1" applyAlignment="1">
      <alignment horizontal="center" vertical="center"/>
    </xf>
    <xf numFmtId="3" fontId="10" fillId="4" borderId="18" xfId="1" applyNumberFormat="1" applyFont="1" applyFill="1" applyBorder="1" applyAlignment="1">
      <alignment horizontal="center" vertical="center"/>
    </xf>
    <xf numFmtId="3" fontId="1" fillId="0" borderId="53" xfId="0" applyNumberFormat="1" applyFont="1" applyBorder="1" applyAlignment="1">
      <alignment horizontal="center"/>
    </xf>
    <xf numFmtId="3" fontId="0" fillId="5" borderId="18" xfId="0" applyNumberFormat="1" applyFill="1" applyBorder="1" applyAlignment="1">
      <alignment horizontal="center"/>
    </xf>
    <xf numFmtId="10" fontId="0" fillId="0" borderId="0" xfId="0" applyNumberFormat="1"/>
    <xf numFmtId="10" fontId="5" fillId="7" borderId="2" xfId="0" applyNumberFormat="1" applyFont="1" applyFill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9"/>
  <sheetViews>
    <sheetView rightToLeft="1" view="pageBreakPreview" zoomScaleNormal="100" zoomScaleSheetLayoutView="100" workbookViewId="0">
      <pane ySplit="2" topLeftCell="A21" activePane="bottomLeft" state="frozen"/>
      <selection pane="bottomLeft" activeCell="B29" sqref="B29"/>
    </sheetView>
  </sheetViews>
  <sheetFormatPr defaultRowHeight="14.25" x14ac:dyDescent="0.2"/>
  <cols>
    <col min="1" max="1" width="4.875" bestFit="1" customWidth="1"/>
    <col min="2" max="2" width="47.375" bestFit="1" customWidth="1"/>
    <col min="3" max="3" width="6.375" style="10" bestFit="1" customWidth="1"/>
    <col min="4" max="4" width="7.5" style="10" customWidth="1"/>
    <col min="5" max="5" width="9" style="15"/>
    <col min="6" max="6" width="16.25" style="15" customWidth="1"/>
  </cols>
  <sheetData>
    <row r="1" spans="1:8" ht="27.75" thickTop="1" thickBot="1" x14ac:dyDescent="0.45">
      <c r="A1" s="176" t="s">
        <v>80</v>
      </c>
      <c r="B1" s="177"/>
      <c r="C1" s="177"/>
      <c r="D1" s="177"/>
      <c r="E1" s="177"/>
      <c r="F1" s="178"/>
    </row>
    <row r="2" spans="1:8" ht="16.5" thickTop="1" thickBot="1" x14ac:dyDescent="0.25">
      <c r="A2" s="1" t="s">
        <v>0</v>
      </c>
      <c r="B2" s="2" t="s">
        <v>1</v>
      </c>
      <c r="C2" s="2" t="s">
        <v>4</v>
      </c>
      <c r="D2" s="2" t="s">
        <v>5</v>
      </c>
      <c r="E2" s="12" t="s">
        <v>6</v>
      </c>
      <c r="F2" s="16" t="s">
        <v>2</v>
      </c>
    </row>
    <row r="3" spans="1:8" s="38" customFormat="1" ht="21.75" customHeight="1" thickTop="1" thickBot="1" x14ac:dyDescent="0.35">
      <c r="A3" s="33" t="s">
        <v>26</v>
      </c>
      <c r="B3" s="34" t="s">
        <v>32</v>
      </c>
      <c r="C3" s="35"/>
      <c r="D3" s="35"/>
      <c r="E3" s="36"/>
      <c r="F3" s="37"/>
      <c r="G3" s="128"/>
    </row>
    <row r="4" spans="1:8" s="39" customFormat="1" ht="17.25" thickTop="1" x14ac:dyDescent="0.25">
      <c r="A4" s="53" t="s">
        <v>27</v>
      </c>
      <c r="B4" s="101" t="s">
        <v>51</v>
      </c>
      <c r="C4" s="43"/>
      <c r="D4" s="44"/>
      <c r="E4" s="44"/>
      <c r="F4" s="87"/>
      <c r="G4" s="129"/>
      <c r="H4" s="79"/>
    </row>
    <row r="5" spans="1:8" s="5" customFormat="1" x14ac:dyDescent="0.2">
      <c r="A5" s="3" t="s">
        <v>57</v>
      </c>
      <c r="B5" s="4" t="s">
        <v>3</v>
      </c>
      <c r="C5" s="8" t="s">
        <v>7</v>
      </c>
      <c r="D5" s="11">
        <v>1</v>
      </c>
      <c r="E5" s="13">
        <v>150000</v>
      </c>
      <c r="F5" s="17">
        <f>E5*D5</f>
        <v>150000</v>
      </c>
      <c r="G5" s="130"/>
    </row>
    <row r="6" spans="1:8" s="5" customFormat="1" x14ac:dyDescent="0.2">
      <c r="A6" s="3" t="s">
        <v>58</v>
      </c>
      <c r="B6" s="4" t="s">
        <v>20</v>
      </c>
      <c r="C6" s="8" t="s">
        <v>7</v>
      </c>
      <c r="D6" s="11">
        <v>1</v>
      </c>
      <c r="E6" s="13">
        <v>10000</v>
      </c>
      <c r="F6" s="17">
        <f t="shared" ref="F6:F10" si="0">E6*D6</f>
        <v>10000</v>
      </c>
      <c r="G6" s="130"/>
    </row>
    <row r="7" spans="1:8" s="5" customFormat="1" x14ac:dyDescent="0.2">
      <c r="A7" s="3" t="s">
        <v>59</v>
      </c>
      <c r="B7" s="4" t="s">
        <v>21</v>
      </c>
      <c r="C7" s="8" t="s">
        <v>7</v>
      </c>
      <c r="D7" s="11">
        <v>1</v>
      </c>
      <c r="E7" s="13">
        <v>15000</v>
      </c>
      <c r="F7" s="17">
        <f t="shared" si="0"/>
        <v>15000</v>
      </c>
      <c r="G7" s="130"/>
    </row>
    <row r="8" spans="1:8" s="5" customFormat="1" x14ac:dyDescent="0.2">
      <c r="A8" s="3" t="s">
        <v>60</v>
      </c>
      <c r="B8" s="4" t="s">
        <v>22</v>
      </c>
      <c r="C8" s="8" t="s">
        <v>7</v>
      </c>
      <c r="D8" s="11">
        <v>1</v>
      </c>
      <c r="E8" s="13">
        <v>5000</v>
      </c>
      <c r="F8" s="17">
        <f t="shared" si="0"/>
        <v>5000</v>
      </c>
      <c r="G8" s="130"/>
    </row>
    <row r="9" spans="1:8" s="5" customFormat="1" x14ac:dyDescent="0.2">
      <c r="A9" s="3" t="s">
        <v>61</v>
      </c>
      <c r="B9" s="4" t="s">
        <v>24</v>
      </c>
      <c r="C9" s="8" t="s">
        <v>7</v>
      </c>
      <c r="D9" s="11">
        <v>1</v>
      </c>
      <c r="E9" s="13">
        <v>50000</v>
      </c>
      <c r="F9" s="17">
        <f t="shared" si="0"/>
        <v>50000</v>
      </c>
      <c r="G9" s="130"/>
    </row>
    <row r="10" spans="1:8" s="5" customFormat="1" x14ac:dyDescent="0.2">
      <c r="A10" s="3" t="s">
        <v>62</v>
      </c>
      <c r="B10" s="4" t="s">
        <v>23</v>
      </c>
      <c r="C10" s="8" t="s">
        <v>7</v>
      </c>
      <c r="D10" s="11">
        <v>1</v>
      </c>
      <c r="E10" s="13">
        <v>15000</v>
      </c>
      <c r="F10" s="17">
        <f t="shared" si="0"/>
        <v>15000</v>
      </c>
      <c r="G10" s="130"/>
    </row>
    <row r="11" spans="1:8" s="5" customFormat="1" ht="15" x14ac:dyDescent="0.25">
      <c r="A11" s="23"/>
      <c r="B11" s="98" t="s">
        <v>52</v>
      </c>
      <c r="C11" s="22"/>
      <c r="D11" s="22"/>
      <c r="E11" s="22"/>
      <c r="F11" s="27">
        <f>SUM(F5:F10)</f>
        <v>245000</v>
      </c>
      <c r="G11" s="130"/>
    </row>
    <row r="12" spans="1:8" s="5" customFormat="1" ht="15" x14ac:dyDescent="0.25">
      <c r="A12" s="23"/>
      <c r="B12" s="99" t="s">
        <v>53</v>
      </c>
      <c r="C12" s="29" t="s">
        <v>31</v>
      </c>
      <c r="D12" s="30"/>
      <c r="E12" s="24"/>
      <c r="F12" s="19"/>
      <c r="G12" s="130"/>
    </row>
    <row r="13" spans="1:8" s="5" customFormat="1" ht="15" x14ac:dyDescent="0.25">
      <c r="A13" s="45"/>
      <c r="B13" s="103" t="s">
        <v>54</v>
      </c>
      <c r="C13" s="47"/>
      <c r="D13" s="47"/>
      <c r="E13" s="47"/>
      <c r="F13" s="31">
        <f>F11*(1-D12)</f>
        <v>245000</v>
      </c>
      <c r="G13" s="130"/>
    </row>
    <row r="14" spans="1:8" s="5" customFormat="1" ht="16.5" x14ac:dyDescent="0.2">
      <c r="A14" s="127" t="s">
        <v>28</v>
      </c>
      <c r="B14" s="104" t="s">
        <v>74</v>
      </c>
      <c r="C14" s="50"/>
      <c r="D14" s="51"/>
      <c r="E14" s="51"/>
      <c r="F14" s="88"/>
      <c r="G14" s="130"/>
    </row>
    <row r="15" spans="1:8" s="5" customFormat="1" x14ac:dyDescent="0.2">
      <c r="A15" s="83" t="s">
        <v>71</v>
      </c>
      <c r="B15" s="4" t="s">
        <v>55</v>
      </c>
      <c r="C15" s="8" t="s">
        <v>7</v>
      </c>
      <c r="D15" s="11">
        <v>5</v>
      </c>
      <c r="E15" s="13">
        <v>120</v>
      </c>
      <c r="F15" s="17">
        <f>E15*D15</f>
        <v>600</v>
      </c>
      <c r="G15" s="130"/>
    </row>
    <row r="16" spans="1:8" s="5" customFormat="1" ht="15" x14ac:dyDescent="0.25">
      <c r="A16" s="23"/>
      <c r="B16" s="98" t="s">
        <v>75</v>
      </c>
      <c r="C16" s="22"/>
      <c r="D16" s="22"/>
      <c r="E16" s="22"/>
      <c r="F16" s="27">
        <f>SUM(F15:F15)</f>
        <v>600</v>
      </c>
      <c r="G16" s="130"/>
    </row>
    <row r="17" spans="1:9" s="5" customFormat="1" ht="15" x14ac:dyDescent="0.25">
      <c r="A17" s="23"/>
      <c r="B17" s="99" t="s">
        <v>76</v>
      </c>
      <c r="C17" s="29" t="s">
        <v>31</v>
      </c>
      <c r="D17" s="30"/>
      <c r="E17" s="24"/>
      <c r="F17" s="19"/>
      <c r="G17" s="130"/>
    </row>
    <row r="18" spans="1:9" s="38" customFormat="1" ht="15" customHeight="1" x14ac:dyDescent="0.3">
      <c r="A18" s="45"/>
      <c r="B18" s="103" t="s">
        <v>77</v>
      </c>
      <c r="C18" s="47"/>
      <c r="D18" s="47"/>
      <c r="E18" s="47"/>
      <c r="F18" s="31">
        <f>F16*(1-D17)</f>
        <v>600</v>
      </c>
      <c r="G18" s="128"/>
    </row>
    <row r="19" spans="1:9" s="39" customFormat="1" ht="15.75" customHeight="1" thickBot="1" x14ac:dyDescent="0.3">
      <c r="A19" s="133"/>
      <c r="B19" s="134" t="s">
        <v>78</v>
      </c>
      <c r="C19" s="135"/>
      <c r="D19" s="136"/>
      <c r="E19" s="136"/>
      <c r="F19" s="137">
        <f>F13+F18</f>
        <v>245600</v>
      </c>
      <c r="G19" s="131"/>
    </row>
    <row r="20" spans="1:9" s="38" customFormat="1" ht="21.75" thickTop="1" thickBot="1" x14ac:dyDescent="0.35">
      <c r="A20" s="33" t="s">
        <v>29</v>
      </c>
      <c r="B20" s="34" t="s">
        <v>33</v>
      </c>
      <c r="C20" s="109"/>
      <c r="D20" s="35"/>
      <c r="E20" s="36"/>
      <c r="F20" s="37"/>
      <c r="G20" s="132"/>
    </row>
    <row r="21" spans="1:9" s="39" customFormat="1" ht="17.25" thickTop="1" x14ac:dyDescent="0.25">
      <c r="A21" s="53" t="s">
        <v>30</v>
      </c>
      <c r="B21" s="101" t="s">
        <v>34</v>
      </c>
      <c r="C21" s="43"/>
      <c r="D21" s="44"/>
      <c r="E21" s="44"/>
      <c r="F21" s="87"/>
      <c r="G21" s="129"/>
      <c r="H21" s="79"/>
    </row>
    <row r="22" spans="1:9" s="5" customFormat="1" x14ac:dyDescent="0.2">
      <c r="A22" s="3" t="s">
        <v>36</v>
      </c>
      <c r="B22" s="4" t="s">
        <v>8</v>
      </c>
      <c r="C22" s="8" t="s">
        <v>9</v>
      </c>
      <c r="D22" s="8" t="s">
        <v>11</v>
      </c>
      <c r="E22" s="41">
        <v>150</v>
      </c>
      <c r="F22" s="17">
        <f t="shared" ref="F22:F23" si="1">E22*D22</f>
        <v>22500</v>
      </c>
      <c r="G22" s="130"/>
    </row>
    <row r="23" spans="1:9" s="5" customFormat="1" x14ac:dyDescent="0.2">
      <c r="A23" s="6" t="s">
        <v>37</v>
      </c>
      <c r="B23" s="7" t="s">
        <v>10</v>
      </c>
      <c r="C23" s="9" t="s">
        <v>9</v>
      </c>
      <c r="D23" s="9" t="s">
        <v>11</v>
      </c>
      <c r="E23" s="14">
        <v>100</v>
      </c>
      <c r="F23" s="17">
        <f t="shared" si="1"/>
        <v>15000</v>
      </c>
    </row>
    <row r="24" spans="1:9" s="5" customFormat="1" ht="15" x14ac:dyDescent="0.25">
      <c r="A24" s="21"/>
      <c r="B24" s="20" t="s">
        <v>38</v>
      </c>
      <c r="C24" s="22"/>
      <c r="D24" s="22"/>
      <c r="E24" s="22"/>
      <c r="F24" s="27">
        <f>SUM(F22:F23)</f>
        <v>37500</v>
      </c>
    </row>
    <row r="25" spans="1:9" s="5" customFormat="1" ht="15" x14ac:dyDescent="0.25">
      <c r="A25" s="21"/>
      <c r="B25" s="28" t="s">
        <v>39</v>
      </c>
      <c r="C25" s="29" t="s">
        <v>31</v>
      </c>
      <c r="D25" s="30"/>
      <c r="E25" s="24"/>
      <c r="F25" s="19"/>
    </row>
    <row r="26" spans="1:9" s="5" customFormat="1" ht="15" x14ac:dyDescent="0.25">
      <c r="A26" s="45"/>
      <c r="B26" s="46" t="s">
        <v>45</v>
      </c>
      <c r="C26" s="47"/>
      <c r="D26" s="47"/>
      <c r="E26" s="47"/>
      <c r="F26" s="31">
        <f>F24*(1-D25)</f>
        <v>37500</v>
      </c>
    </row>
    <row r="27" spans="1:9" s="39" customFormat="1" ht="15.75" customHeight="1" x14ac:dyDescent="0.25">
      <c r="A27" s="48">
        <v>2.2000000000000002</v>
      </c>
      <c r="B27" s="49" t="s">
        <v>35</v>
      </c>
      <c r="C27" s="50"/>
      <c r="D27" s="51"/>
      <c r="E27" s="51"/>
      <c r="F27" s="52"/>
      <c r="G27" s="40"/>
    </row>
    <row r="28" spans="1:9" s="5" customFormat="1" x14ac:dyDescent="0.2">
      <c r="A28" s="3" t="s">
        <v>41</v>
      </c>
      <c r="B28" s="4" t="s">
        <v>40</v>
      </c>
      <c r="C28" s="8" t="s">
        <v>7</v>
      </c>
      <c r="D28" s="8" t="s">
        <v>26</v>
      </c>
      <c r="E28" s="41">
        <v>400000</v>
      </c>
      <c r="F28" s="17">
        <f t="shared" ref="F28" si="2">E28*D28</f>
        <v>400000</v>
      </c>
    </row>
    <row r="29" spans="1:9" ht="15" x14ac:dyDescent="0.25">
      <c r="A29" s="74"/>
      <c r="B29" s="92" t="s">
        <v>42</v>
      </c>
      <c r="C29" s="56"/>
      <c r="D29" s="57"/>
      <c r="E29" s="57"/>
      <c r="F29" s="58">
        <f>SUM(F28)</f>
        <v>400000</v>
      </c>
      <c r="G29" s="69"/>
      <c r="H29" s="70"/>
      <c r="I29" s="71"/>
    </row>
    <row r="30" spans="1:9" ht="15.75" x14ac:dyDescent="0.25">
      <c r="A30" s="54"/>
      <c r="B30" s="55" t="s">
        <v>43</v>
      </c>
      <c r="C30" s="56" t="s">
        <v>31</v>
      </c>
      <c r="D30" s="30"/>
      <c r="E30" s="59"/>
      <c r="F30" s="60"/>
      <c r="G30" s="72"/>
      <c r="H30" s="73"/>
      <c r="I30" s="71"/>
    </row>
    <row r="31" spans="1:9" ht="15" x14ac:dyDescent="0.25">
      <c r="A31" s="61"/>
      <c r="B31" s="62" t="s">
        <v>44</v>
      </c>
      <c r="C31" s="63"/>
      <c r="D31" s="64"/>
      <c r="E31" s="64"/>
      <c r="F31" s="138">
        <f>F29*(1+D30)</f>
        <v>400000</v>
      </c>
      <c r="G31" s="69"/>
      <c r="H31" s="70"/>
      <c r="I31" s="71"/>
    </row>
    <row r="32" spans="1:9" ht="15.75" thickBot="1" x14ac:dyDescent="0.3">
      <c r="A32" s="133"/>
      <c r="B32" s="139" t="s">
        <v>46</v>
      </c>
      <c r="C32" s="135"/>
      <c r="D32" s="136"/>
      <c r="E32" s="136"/>
      <c r="F32" s="140">
        <f>F26+F31</f>
        <v>437500</v>
      </c>
      <c r="G32" s="69"/>
      <c r="H32" s="70"/>
      <c r="I32" s="71"/>
    </row>
    <row r="33" spans="1:6" s="32" customFormat="1" ht="32.25" thickTop="1" thickBot="1" x14ac:dyDescent="0.25">
      <c r="A33" s="75"/>
      <c r="B33" s="76" t="s">
        <v>47</v>
      </c>
      <c r="C33" s="76"/>
      <c r="D33" s="76"/>
      <c r="E33" s="77"/>
      <c r="F33" s="78">
        <f>F19+F32</f>
        <v>683100</v>
      </c>
    </row>
    <row r="34" spans="1:6" s="32" customFormat="1" ht="32.25" thickTop="1" thickBot="1" x14ac:dyDescent="0.25">
      <c r="A34" s="75"/>
      <c r="B34" s="76" t="s">
        <v>25</v>
      </c>
      <c r="C34" s="76"/>
      <c r="D34" s="76"/>
      <c r="E34" s="77"/>
      <c r="F34" s="78">
        <f>F33*1.17</f>
        <v>799227</v>
      </c>
    </row>
    <row r="35" spans="1:6" ht="15" thickTop="1" x14ac:dyDescent="0.2"/>
    <row r="40" spans="1:6" x14ac:dyDescent="0.2">
      <c r="C40"/>
      <c r="D40"/>
      <c r="E40"/>
      <c r="F40"/>
    </row>
    <row r="41" spans="1:6" x14ac:dyDescent="0.2">
      <c r="C41"/>
      <c r="D41"/>
      <c r="E41"/>
      <c r="F41"/>
    </row>
    <row r="42" spans="1:6" x14ac:dyDescent="0.2">
      <c r="C42"/>
      <c r="D42"/>
      <c r="E42"/>
      <c r="F42"/>
    </row>
    <row r="43" spans="1:6" x14ac:dyDescent="0.2">
      <c r="C43"/>
      <c r="D43"/>
      <c r="E43"/>
      <c r="F43"/>
    </row>
    <row r="44" spans="1:6" x14ac:dyDescent="0.2">
      <c r="C44"/>
      <c r="D44"/>
      <c r="E44"/>
      <c r="F44"/>
    </row>
    <row r="45" spans="1:6" x14ac:dyDescent="0.2">
      <c r="C45"/>
      <c r="D45"/>
      <c r="E45"/>
      <c r="F45"/>
    </row>
    <row r="46" spans="1:6" x14ac:dyDescent="0.2">
      <c r="C46"/>
      <c r="D46"/>
      <c r="E46"/>
      <c r="F46"/>
    </row>
    <row r="47" spans="1:6" x14ac:dyDescent="0.2">
      <c r="C47"/>
      <c r="D47"/>
      <c r="E47"/>
      <c r="F47"/>
    </row>
    <row r="48" spans="1:6" x14ac:dyDescent="0.2">
      <c r="C48"/>
      <c r="D48"/>
      <c r="E48"/>
      <c r="F48"/>
    </row>
    <row r="49" spans="3:6" x14ac:dyDescent="0.2">
      <c r="C49"/>
      <c r="D49"/>
      <c r="E49"/>
      <c r="F49"/>
    </row>
    <row r="50" spans="3:6" x14ac:dyDescent="0.2">
      <c r="C50"/>
      <c r="D50"/>
      <c r="E50"/>
      <c r="F50"/>
    </row>
    <row r="51" spans="3:6" x14ac:dyDescent="0.2">
      <c r="C51"/>
      <c r="D51"/>
      <c r="E51"/>
      <c r="F51"/>
    </row>
    <row r="52" spans="3:6" x14ac:dyDescent="0.2">
      <c r="C52"/>
      <c r="D52"/>
      <c r="E52"/>
      <c r="F52"/>
    </row>
    <row r="53" spans="3:6" x14ac:dyDescent="0.2">
      <c r="C53"/>
      <c r="D53"/>
      <c r="E53"/>
      <c r="F53"/>
    </row>
    <row r="54" spans="3:6" x14ac:dyDescent="0.2">
      <c r="C54"/>
      <c r="D54"/>
      <c r="E54"/>
      <c r="F54"/>
    </row>
    <row r="55" spans="3:6" x14ac:dyDescent="0.2">
      <c r="C55"/>
      <c r="D55"/>
      <c r="E55"/>
      <c r="F55"/>
    </row>
    <row r="56" spans="3:6" x14ac:dyDescent="0.2">
      <c r="C56"/>
      <c r="D56"/>
      <c r="E56"/>
      <c r="F56"/>
    </row>
    <row r="57" spans="3:6" x14ac:dyDescent="0.2">
      <c r="C57"/>
      <c r="D57"/>
      <c r="E57"/>
      <c r="F57"/>
    </row>
    <row r="58" spans="3:6" x14ac:dyDescent="0.2">
      <c r="C58"/>
      <c r="D58"/>
      <c r="E58"/>
      <c r="F58"/>
    </row>
    <row r="59" spans="3:6" x14ac:dyDescent="0.2">
      <c r="C59"/>
      <c r="D59"/>
      <c r="E59"/>
      <c r="F59"/>
    </row>
    <row r="60" spans="3:6" x14ac:dyDescent="0.2">
      <c r="C60"/>
      <c r="D60"/>
      <c r="E60"/>
      <c r="F60"/>
    </row>
    <row r="61" spans="3:6" x14ac:dyDescent="0.2">
      <c r="C61"/>
      <c r="D61"/>
      <c r="E61"/>
      <c r="F61"/>
    </row>
    <row r="62" spans="3:6" x14ac:dyDescent="0.2">
      <c r="C62"/>
      <c r="D62"/>
      <c r="E62"/>
      <c r="F62"/>
    </row>
    <row r="63" spans="3:6" x14ac:dyDescent="0.2">
      <c r="C63"/>
      <c r="D63"/>
      <c r="E63"/>
      <c r="F63"/>
    </row>
    <row r="64" spans="3:6" x14ac:dyDescent="0.2">
      <c r="C64"/>
      <c r="D64"/>
      <c r="E64"/>
      <c r="F64"/>
    </row>
    <row r="65" spans="3:6" x14ac:dyDescent="0.2">
      <c r="C65"/>
      <c r="D65"/>
      <c r="E65"/>
      <c r="F65"/>
    </row>
    <row r="66" spans="3:6" x14ac:dyDescent="0.2">
      <c r="C66"/>
      <c r="D66"/>
      <c r="E66"/>
      <c r="F66"/>
    </row>
    <row r="67" spans="3:6" x14ac:dyDescent="0.2">
      <c r="C67"/>
      <c r="D67"/>
      <c r="E67"/>
      <c r="F67"/>
    </row>
    <row r="68" spans="3:6" x14ac:dyDescent="0.2">
      <c r="C68"/>
      <c r="D68"/>
      <c r="E68"/>
      <c r="F68"/>
    </row>
    <row r="69" spans="3:6" x14ac:dyDescent="0.2">
      <c r="C69"/>
      <c r="D69"/>
      <c r="E69"/>
      <c r="F69"/>
    </row>
    <row r="70" spans="3:6" x14ac:dyDescent="0.2">
      <c r="C70"/>
      <c r="D70"/>
      <c r="E70"/>
      <c r="F70"/>
    </row>
    <row r="71" spans="3:6" x14ac:dyDescent="0.2">
      <c r="C71"/>
      <c r="D71"/>
      <c r="E71"/>
      <c r="F71"/>
    </row>
    <row r="72" spans="3:6" x14ac:dyDescent="0.2">
      <c r="C72"/>
      <c r="D72"/>
      <c r="E72"/>
      <c r="F72"/>
    </row>
    <row r="73" spans="3:6" x14ac:dyDescent="0.2">
      <c r="C73"/>
      <c r="D73"/>
      <c r="E73"/>
      <c r="F73"/>
    </row>
    <row r="74" spans="3:6" x14ac:dyDescent="0.2">
      <c r="C74"/>
      <c r="D74"/>
      <c r="E74"/>
      <c r="F74"/>
    </row>
    <row r="75" spans="3:6" x14ac:dyDescent="0.2">
      <c r="C75"/>
      <c r="D75"/>
      <c r="E75"/>
      <c r="F75"/>
    </row>
    <row r="76" spans="3:6" x14ac:dyDescent="0.2">
      <c r="C76"/>
      <c r="D76"/>
      <c r="E76"/>
      <c r="F76"/>
    </row>
    <row r="77" spans="3:6" x14ac:dyDescent="0.2">
      <c r="C77"/>
      <c r="D77"/>
      <c r="E77"/>
      <c r="F77"/>
    </row>
    <row r="78" spans="3:6" x14ac:dyDescent="0.2">
      <c r="C78"/>
      <c r="D78"/>
      <c r="E78"/>
      <c r="F78"/>
    </row>
    <row r="79" spans="3:6" x14ac:dyDescent="0.2">
      <c r="C79"/>
      <c r="D79"/>
      <c r="E79"/>
      <c r="F79"/>
    </row>
    <row r="80" spans="3:6" x14ac:dyDescent="0.2">
      <c r="C80"/>
      <c r="D80"/>
      <c r="E80"/>
      <c r="F80"/>
    </row>
    <row r="81" spans="3:6" x14ac:dyDescent="0.2">
      <c r="C81"/>
      <c r="D81"/>
      <c r="E81"/>
      <c r="F81"/>
    </row>
    <row r="82" spans="3:6" x14ac:dyDescent="0.2">
      <c r="C82"/>
      <c r="D82"/>
      <c r="E82"/>
      <c r="F82"/>
    </row>
    <row r="83" spans="3:6" x14ac:dyDescent="0.2">
      <c r="C83"/>
      <c r="D83"/>
      <c r="E83"/>
      <c r="F83"/>
    </row>
    <row r="84" spans="3:6" x14ac:dyDescent="0.2">
      <c r="C84"/>
      <c r="D84"/>
      <c r="E84"/>
      <c r="F84"/>
    </row>
    <row r="85" spans="3:6" x14ac:dyDescent="0.2">
      <c r="C85"/>
      <c r="D85"/>
      <c r="E85"/>
      <c r="F85"/>
    </row>
    <row r="86" spans="3:6" x14ac:dyDescent="0.2">
      <c r="C86"/>
      <c r="D86"/>
      <c r="E86"/>
      <c r="F86"/>
    </row>
    <row r="87" spans="3:6" x14ac:dyDescent="0.2">
      <c r="C87"/>
      <c r="D87"/>
      <c r="E87"/>
      <c r="F87"/>
    </row>
    <row r="88" spans="3:6" x14ac:dyDescent="0.2">
      <c r="C88"/>
      <c r="D88"/>
      <c r="E88"/>
      <c r="F88"/>
    </row>
    <row r="89" spans="3:6" x14ac:dyDescent="0.2">
      <c r="C89"/>
      <c r="D89"/>
      <c r="E89"/>
      <c r="F89"/>
    </row>
  </sheetData>
  <mergeCells count="1">
    <mergeCell ref="A1:F1"/>
  </mergeCells>
  <pageMargins left="0.15748031496062992" right="0.15748031496062992" top="0.23622047244094491" bottom="0.23622047244094491" header="0.15748031496062992" footer="0.15748031496062992"/>
  <pageSetup paperSize="9" orientation="portrait" r:id="rId1"/>
  <ignoredErrors>
    <ignoredError sqref="B22:C22 B23:C23 F23 C28:D28 F28 F22 A14 D22:D23 A2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6"/>
  <sheetViews>
    <sheetView rightToLeft="1" view="pageBreakPreview" zoomScaleNormal="100" zoomScaleSheetLayoutView="100" workbookViewId="0">
      <pane ySplit="2" topLeftCell="A21" activePane="bottomLeft" state="frozen"/>
      <selection pane="bottomLeft" activeCell="D32" sqref="D32"/>
    </sheetView>
  </sheetViews>
  <sheetFormatPr defaultRowHeight="14.25" x14ac:dyDescent="0.2"/>
  <cols>
    <col min="1" max="1" width="5" style="10" customWidth="1"/>
    <col min="2" max="2" width="47.375" bestFit="1" customWidth="1"/>
    <col min="3" max="3" width="6.375" style="10" bestFit="1" customWidth="1"/>
    <col min="4" max="4" width="7.5" style="10" customWidth="1"/>
    <col min="5" max="5" width="9" style="15"/>
    <col min="6" max="6" width="16.25" style="15" customWidth="1"/>
  </cols>
  <sheetData>
    <row r="1" spans="1:8" ht="27.75" thickTop="1" thickBot="1" x14ac:dyDescent="0.45">
      <c r="A1" s="176" t="s">
        <v>80</v>
      </c>
      <c r="B1" s="177"/>
      <c r="C1" s="177"/>
      <c r="D1" s="177"/>
      <c r="E1" s="177"/>
      <c r="F1" s="178"/>
    </row>
    <row r="2" spans="1:8" ht="16.5" thickTop="1" thickBot="1" x14ac:dyDescent="0.25">
      <c r="A2" s="1" t="s">
        <v>0</v>
      </c>
      <c r="B2" s="2" t="s">
        <v>1</v>
      </c>
      <c r="C2" s="2" t="s">
        <v>4</v>
      </c>
      <c r="D2" s="2" t="s">
        <v>5</v>
      </c>
      <c r="E2" s="12" t="s">
        <v>6</v>
      </c>
      <c r="F2" s="16" t="s">
        <v>2</v>
      </c>
    </row>
    <row r="3" spans="1:8" s="38" customFormat="1" ht="21.75" thickTop="1" thickBot="1" x14ac:dyDescent="0.35">
      <c r="A3" s="33" t="s">
        <v>26</v>
      </c>
      <c r="B3" s="34" t="s">
        <v>32</v>
      </c>
      <c r="C3" s="35"/>
      <c r="D3" s="35"/>
      <c r="E3" s="36"/>
      <c r="F3" s="37"/>
    </row>
    <row r="4" spans="1:8" s="39" customFormat="1" ht="17.25" thickTop="1" x14ac:dyDescent="0.25">
      <c r="A4" s="53" t="s">
        <v>27</v>
      </c>
      <c r="B4" s="101" t="s">
        <v>51</v>
      </c>
      <c r="C4" s="43"/>
      <c r="D4" s="44"/>
      <c r="E4" s="44"/>
      <c r="F4" s="87"/>
      <c r="G4" s="129"/>
      <c r="H4" s="79"/>
    </row>
    <row r="5" spans="1:8" s="5" customFormat="1" x14ac:dyDescent="0.2">
      <c r="A5" s="83" t="s">
        <v>57</v>
      </c>
      <c r="B5" s="4" t="s">
        <v>12</v>
      </c>
      <c r="C5" s="8" t="s">
        <v>7</v>
      </c>
      <c r="D5" s="11">
        <v>1</v>
      </c>
      <c r="E5" s="13">
        <v>70000</v>
      </c>
      <c r="F5" s="17">
        <f>E5*D5</f>
        <v>70000</v>
      </c>
    </row>
    <row r="6" spans="1:8" s="5" customFormat="1" x14ac:dyDescent="0.2">
      <c r="A6" s="83" t="s">
        <v>58</v>
      </c>
      <c r="B6" s="4" t="s">
        <v>13</v>
      </c>
      <c r="C6" s="8" t="s">
        <v>7</v>
      </c>
      <c r="D6" s="11">
        <v>1</v>
      </c>
      <c r="E6" s="13">
        <v>5000</v>
      </c>
      <c r="F6" s="17">
        <f t="shared" ref="F6:F12" si="0">E6*D6</f>
        <v>5000</v>
      </c>
    </row>
    <row r="7" spans="1:8" s="5" customFormat="1" x14ac:dyDescent="0.2">
      <c r="A7" s="83" t="s">
        <v>59</v>
      </c>
      <c r="B7" s="4" t="s">
        <v>14</v>
      </c>
      <c r="C7" s="8" t="s">
        <v>7</v>
      </c>
      <c r="D7" s="11">
        <v>1</v>
      </c>
      <c r="E7" s="13">
        <v>7500</v>
      </c>
      <c r="F7" s="17">
        <f t="shared" si="0"/>
        <v>7500</v>
      </c>
    </row>
    <row r="8" spans="1:8" s="5" customFormat="1" x14ac:dyDescent="0.2">
      <c r="A8" s="83" t="s">
        <v>60</v>
      </c>
      <c r="B8" s="4" t="s">
        <v>15</v>
      </c>
      <c r="C8" s="8" t="s">
        <v>7</v>
      </c>
      <c r="D8" s="11">
        <v>1</v>
      </c>
      <c r="E8" s="13">
        <v>30000</v>
      </c>
      <c r="F8" s="17">
        <f t="shared" si="0"/>
        <v>30000</v>
      </c>
    </row>
    <row r="9" spans="1:8" s="5" customFormat="1" x14ac:dyDescent="0.2">
      <c r="A9" s="83" t="s">
        <v>61</v>
      </c>
      <c r="B9" s="4" t="s">
        <v>16</v>
      </c>
      <c r="C9" s="8" t="s">
        <v>7</v>
      </c>
      <c r="D9" s="11">
        <v>1</v>
      </c>
      <c r="E9" s="13">
        <v>30000</v>
      </c>
      <c r="F9" s="17">
        <f t="shared" si="0"/>
        <v>30000</v>
      </c>
    </row>
    <row r="10" spans="1:8" s="5" customFormat="1" x14ac:dyDescent="0.2">
      <c r="A10" s="83" t="s">
        <v>62</v>
      </c>
      <c r="B10" s="4" t="s">
        <v>17</v>
      </c>
      <c r="C10" s="8" t="s">
        <v>7</v>
      </c>
      <c r="D10" s="11">
        <v>1</v>
      </c>
      <c r="E10" s="13">
        <v>5000</v>
      </c>
      <c r="F10" s="17">
        <f t="shared" si="0"/>
        <v>5000</v>
      </c>
    </row>
    <row r="11" spans="1:8" s="5" customFormat="1" x14ac:dyDescent="0.2">
      <c r="A11" s="83" t="s">
        <v>63</v>
      </c>
      <c r="B11" s="4" t="s">
        <v>18</v>
      </c>
      <c r="C11" s="8" t="s">
        <v>7</v>
      </c>
      <c r="D11" s="11">
        <v>1</v>
      </c>
      <c r="E11" s="13">
        <v>5000</v>
      </c>
      <c r="F11" s="17">
        <f t="shared" si="0"/>
        <v>5000</v>
      </c>
    </row>
    <row r="12" spans="1:8" s="5" customFormat="1" x14ac:dyDescent="0.2">
      <c r="A12" s="83" t="s">
        <v>64</v>
      </c>
      <c r="B12" s="4" t="s">
        <v>81</v>
      </c>
      <c r="C12" s="8" t="s">
        <v>7</v>
      </c>
      <c r="D12" s="11">
        <v>1</v>
      </c>
      <c r="E12" s="13">
        <v>30000</v>
      </c>
      <c r="F12" s="17">
        <f t="shared" si="0"/>
        <v>30000</v>
      </c>
    </row>
    <row r="13" spans="1:8" s="5" customFormat="1" ht="15" x14ac:dyDescent="0.25">
      <c r="A13" s="23"/>
      <c r="B13" s="98" t="s">
        <v>52</v>
      </c>
      <c r="C13" s="22"/>
      <c r="D13" s="22"/>
      <c r="E13" s="22"/>
      <c r="F13" s="27">
        <f>SUM(F5:F12)</f>
        <v>182500</v>
      </c>
    </row>
    <row r="14" spans="1:8" s="5" customFormat="1" ht="15" x14ac:dyDescent="0.25">
      <c r="A14" s="23"/>
      <c r="B14" s="99" t="s">
        <v>53</v>
      </c>
      <c r="C14" s="29" t="s">
        <v>31</v>
      </c>
      <c r="D14" s="30"/>
      <c r="E14" s="24"/>
      <c r="F14" s="19"/>
    </row>
    <row r="15" spans="1:8" s="5" customFormat="1" ht="15" x14ac:dyDescent="0.25">
      <c r="A15" s="45"/>
      <c r="B15" s="103" t="s">
        <v>54</v>
      </c>
      <c r="C15" s="47"/>
      <c r="D15" s="47"/>
      <c r="E15" s="47"/>
      <c r="F15" s="31">
        <f>F13*(1-D14)</f>
        <v>182500</v>
      </c>
    </row>
    <row r="16" spans="1:8" s="5" customFormat="1" ht="16.5" x14ac:dyDescent="0.2">
      <c r="A16" s="127" t="s">
        <v>28</v>
      </c>
      <c r="B16" s="104" t="s">
        <v>74</v>
      </c>
      <c r="C16" s="50"/>
      <c r="D16" s="51"/>
      <c r="E16" s="51"/>
      <c r="F16" s="88"/>
    </row>
    <row r="17" spans="1:9" s="5" customFormat="1" x14ac:dyDescent="0.2">
      <c r="A17" s="83" t="s">
        <v>71</v>
      </c>
      <c r="B17" s="4" t="s">
        <v>56</v>
      </c>
      <c r="C17" s="8" t="s">
        <v>7</v>
      </c>
      <c r="D17" s="141">
        <v>50</v>
      </c>
      <c r="E17" s="13">
        <v>120</v>
      </c>
      <c r="F17" s="17">
        <f>E17*D17</f>
        <v>6000</v>
      </c>
    </row>
    <row r="18" spans="1:9" s="5" customFormat="1" ht="15" x14ac:dyDescent="0.25">
      <c r="A18" s="23"/>
      <c r="B18" s="98" t="s">
        <v>75</v>
      </c>
      <c r="C18" s="22"/>
      <c r="D18" s="22"/>
      <c r="E18" s="22"/>
      <c r="F18" s="27">
        <f>SUM(F17:F17)</f>
        <v>6000</v>
      </c>
    </row>
    <row r="19" spans="1:9" s="5" customFormat="1" ht="15" x14ac:dyDescent="0.25">
      <c r="A19" s="23"/>
      <c r="B19" s="99" t="s">
        <v>76</v>
      </c>
      <c r="C19" s="29" t="s">
        <v>31</v>
      </c>
      <c r="D19" s="30"/>
      <c r="E19" s="24"/>
      <c r="F19" s="19"/>
    </row>
    <row r="20" spans="1:9" s="5" customFormat="1" ht="15" x14ac:dyDescent="0.25">
      <c r="A20" s="45"/>
      <c r="B20" s="103" t="s">
        <v>77</v>
      </c>
      <c r="C20" s="47"/>
      <c r="D20" s="47"/>
      <c r="E20" s="47"/>
      <c r="F20" s="31">
        <f>F18*(1-D19)</f>
        <v>6000</v>
      </c>
    </row>
    <row r="21" spans="1:9" s="5" customFormat="1" ht="15.75" thickBot="1" x14ac:dyDescent="0.3">
      <c r="A21" s="133"/>
      <c r="B21" s="134" t="s">
        <v>79</v>
      </c>
      <c r="C21" s="135"/>
      <c r="D21" s="136"/>
      <c r="E21" s="136"/>
      <c r="F21" s="137">
        <f>F15+F20</f>
        <v>188500</v>
      </c>
    </row>
    <row r="22" spans="1:9" s="38" customFormat="1" ht="21.75" thickTop="1" thickBot="1" x14ac:dyDescent="0.35">
      <c r="A22" s="33" t="s">
        <v>29</v>
      </c>
      <c r="B22" s="34" t="s">
        <v>33</v>
      </c>
      <c r="C22" s="35"/>
      <c r="D22" s="35"/>
      <c r="E22" s="36"/>
      <c r="F22" s="37"/>
    </row>
    <row r="23" spans="1:9" s="39" customFormat="1" ht="17.25" thickTop="1" x14ac:dyDescent="0.25">
      <c r="A23" s="53" t="s">
        <v>30</v>
      </c>
      <c r="B23" s="42" t="s">
        <v>34</v>
      </c>
      <c r="C23" s="43"/>
      <c r="D23" s="44"/>
      <c r="E23" s="44"/>
      <c r="F23" s="87"/>
      <c r="G23" s="86"/>
      <c r="H23" s="79"/>
    </row>
    <row r="24" spans="1:9" s="5" customFormat="1" x14ac:dyDescent="0.2">
      <c r="A24" s="83" t="s">
        <v>36</v>
      </c>
      <c r="B24" s="4" t="s">
        <v>8</v>
      </c>
      <c r="C24" s="8" t="s">
        <v>9</v>
      </c>
      <c r="D24" s="94">
        <v>100</v>
      </c>
      <c r="E24" s="41">
        <v>150</v>
      </c>
      <c r="F24" s="17">
        <f t="shared" ref="F24:F25" si="1">E24*D24</f>
        <v>15000</v>
      </c>
      <c r="G24" s="80"/>
      <c r="H24" s="80"/>
    </row>
    <row r="25" spans="1:9" s="5" customFormat="1" x14ac:dyDescent="0.2">
      <c r="A25" s="84" t="s">
        <v>37</v>
      </c>
      <c r="B25" s="7" t="s">
        <v>10</v>
      </c>
      <c r="C25" s="9" t="s">
        <v>9</v>
      </c>
      <c r="D25" s="95">
        <v>100</v>
      </c>
      <c r="E25" s="14">
        <v>100</v>
      </c>
      <c r="F25" s="17">
        <f t="shared" si="1"/>
        <v>10000</v>
      </c>
      <c r="G25" s="80"/>
      <c r="H25" s="80"/>
    </row>
    <row r="26" spans="1:9" s="5" customFormat="1" ht="15" x14ac:dyDescent="0.25">
      <c r="A26" s="23"/>
      <c r="B26" s="20" t="s">
        <v>38</v>
      </c>
      <c r="C26" s="22"/>
      <c r="D26" s="22"/>
      <c r="E26" s="22"/>
      <c r="F26" s="27">
        <f>SUM(F24:F25)</f>
        <v>25000</v>
      </c>
      <c r="G26" s="80"/>
      <c r="H26" s="80"/>
    </row>
    <row r="27" spans="1:9" s="5" customFormat="1" ht="15" x14ac:dyDescent="0.25">
      <c r="A27" s="23"/>
      <c r="B27" s="28" t="s">
        <v>39</v>
      </c>
      <c r="C27" s="29" t="s">
        <v>31</v>
      </c>
      <c r="D27" s="30"/>
      <c r="E27" s="24"/>
      <c r="F27" s="19"/>
      <c r="G27" s="80"/>
      <c r="H27" s="80"/>
    </row>
    <row r="28" spans="1:9" s="5" customFormat="1" ht="15" x14ac:dyDescent="0.25">
      <c r="A28" s="45"/>
      <c r="B28" s="46" t="s">
        <v>45</v>
      </c>
      <c r="C28" s="47"/>
      <c r="D28" s="47"/>
      <c r="E28" s="47"/>
      <c r="F28" s="31">
        <f>F26*(1-D27)</f>
        <v>25000</v>
      </c>
      <c r="G28" s="80"/>
      <c r="H28" s="80"/>
    </row>
    <row r="29" spans="1:9" s="39" customFormat="1" ht="16.5" x14ac:dyDescent="0.25">
      <c r="A29" s="48">
        <v>2.2000000000000002</v>
      </c>
      <c r="B29" s="49" t="s">
        <v>35</v>
      </c>
      <c r="C29" s="50"/>
      <c r="D29" s="51"/>
      <c r="E29" s="51"/>
      <c r="F29" s="88"/>
      <c r="G29" s="86"/>
      <c r="H29" s="79"/>
    </row>
    <row r="30" spans="1:9" s="5" customFormat="1" x14ac:dyDescent="0.2">
      <c r="A30" s="83" t="s">
        <v>41</v>
      </c>
      <c r="B30" s="4" t="s">
        <v>40</v>
      </c>
      <c r="C30" s="8" t="s">
        <v>7</v>
      </c>
      <c r="D30" s="8" t="s">
        <v>26</v>
      </c>
      <c r="E30" s="41">
        <v>225000</v>
      </c>
      <c r="F30" s="17">
        <f t="shared" ref="F30" si="2">E30*D30</f>
        <v>225000</v>
      </c>
      <c r="G30" s="80"/>
      <c r="H30" s="80"/>
    </row>
    <row r="31" spans="1:9" ht="15" x14ac:dyDescent="0.25">
      <c r="A31" s="85"/>
      <c r="B31" s="92" t="s">
        <v>42</v>
      </c>
      <c r="C31" s="56"/>
      <c r="D31" s="57"/>
      <c r="E31" s="57"/>
      <c r="F31" s="89">
        <f>SUM(F30)</f>
        <v>225000</v>
      </c>
      <c r="G31" s="81"/>
      <c r="H31" s="81"/>
      <c r="I31" s="71"/>
    </row>
    <row r="32" spans="1:9" ht="15.75" x14ac:dyDescent="0.25">
      <c r="A32" s="54"/>
      <c r="B32" s="55" t="s">
        <v>43</v>
      </c>
      <c r="C32" s="56" t="s">
        <v>31</v>
      </c>
      <c r="D32" s="30"/>
      <c r="E32" s="59"/>
      <c r="F32" s="90"/>
      <c r="G32" s="82"/>
      <c r="H32" s="82"/>
      <c r="I32" s="71"/>
    </row>
    <row r="33" spans="1:9" ht="15.75" thickBot="1" x14ac:dyDescent="0.3">
      <c r="A33" s="61"/>
      <c r="B33" s="62" t="s">
        <v>44</v>
      </c>
      <c r="C33" s="63"/>
      <c r="D33" s="64"/>
      <c r="E33" s="64"/>
      <c r="F33" s="89">
        <f>F31*(1+D32)</f>
        <v>225000</v>
      </c>
      <c r="G33" s="70"/>
      <c r="H33" s="70"/>
      <c r="I33" s="71"/>
    </row>
    <row r="34" spans="1:9" ht="15.75" thickBot="1" x14ac:dyDescent="0.3">
      <c r="A34" s="65"/>
      <c r="B34" s="66" t="s">
        <v>46</v>
      </c>
      <c r="C34" s="67"/>
      <c r="D34" s="68"/>
      <c r="E34" s="68"/>
      <c r="F34" s="91">
        <f>F28+F33</f>
        <v>250000</v>
      </c>
      <c r="G34" s="70"/>
      <c r="H34" s="70"/>
      <c r="I34" s="71"/>
    </row>
    <row r="35" spans="1:9" s="32" customFormat="1" ht="32.25" thickTop="1" thickBot="1" x14ac:dyDescent="0.25">
      <c r="A35" s="75"/>
      <c r="B35" s="76" t="s">
        <v>47</v>
      </c>
      <c r="C35" s="76"/>
      <c r="D35" s="76"/>
      <c r="E35" s="77"/>
      <c r="F35" s="78">
        <f>F21+F34</f>
        <v>438500</v>
      </c>
    </row>
    <row r="36" spans="1:9" s="32" customFormat="1" ht="32.25" thickTop="1" thickBot="1" x14ac:dyDescent="0.25">
      <c r="A36" s="75"/>
      <c r="B36" s="76" t="s">
        <v>25</v>
      </c>
      <c r="C36" s="76"/>
      <c r="D36" s="76"/>
      <c r="E36" s="77"/>
      <c r="F36" s="78">
        <f>F35*1.17</f>
        <v>513044.99999999994</v>
      </c>
    </row>
    <row r="37" spans="1:9" ht="15" thickTop="1" x14ac:dyDescent="0.2"/>
    <row r="42" spans="1:9" x14ac:dyDescent="0.2">
      <c r="C42"/>
      <c r="D42"/>
      <c r="E42"/>
      <c r="F42"/>
    </row>
    <row r="43" spans="1:9" x14ac:dyDescent="0.2">
      <c r="C43"/>
      <c r="D43"/>
      <c r="E43"/>
      <c r="F43"/>
    </row>
    <row r="44" spans="1:9" x14ac:dyDescent="0.2">
      <c r="C44"/>
      <c r="D44"/>
      <c r="E44"/>
      <c r="F44"/>
    </row>
    <row r="45" spans="1:9" x14ac:dyDescent="0.2">
      <c r="C45"/>
      <c r="D45"/>
      <c r="E45"/>
      <c r="F45"/>
    </row>
    <row r="46" spans="1:9" x14ac:dyDescent="0.2">
      <c r="C46"/>
      <c r="D46"/>
      <c r="E46"/>
      <c r="F46"/>
    </row>
    <row r="47" spans="1:9" x14ac:dyDescent="0.2">
      <c r="A47"/>
      <c r="C47"/>
      <c r="D47"/>
      <c r="E47"/>
      <c r="F47"/>
    </row>
    <row r="48" spans="1:9" x14ac:dyDescent="0.2">
      <c r="A48"/>
      <c r="C48"/>
      <c r="D48"/>
      <c r="E48"/>
      <c r="F48"/>
    </row>
    <row r="49" spans="1:6" x14ac:dyDescent="0.2">
      <c r="A49"/>
      <c r="C49"/>
      <c r="D49"/>
      <c r="E49"/>
      <c r="F49"/>
    </row>
    <row r="50" spans="1:6" x14ac:dyDescent="0.2">
      <c r="A50"/>
      <c r="C50"/>
      <c r="D50"/>
      <c r="E50"/>
      <c r="F50"/>
    </row>
    <row r="51" spans="1:6" x14ac:dyDescent="0.2">
      <c r="A51"/>
      <c r="C51"/>
      <c r="D51"/>
      <c r="E51"/>
      <c r="F51"/>
    </row>
    <row r="52" spans="1:6" x14ac:dyDescent="0.2">
      <c r="A52"/>
      <c r="C52"/>
      <c r="D52"/>
      <c r="E52"/>
      <c r="F52"/>
    </row>
    <row r="53" spans="1:6" x14ac:dyDescent="0.2">
      <c r="A53"/>
      <c r="C53"/>
      <c r="D53"/>
      <c r="E53"/>
      <c r="F53"/>
    </row>
    <row r="54" spans="1:6" x14ac:dyDescent="0.2">
      <c r="A54"/>
      <c r="C54"/>
      <c r="D54"/>
      <c r="E54"/>
      <c r="F54"/>
    </row>
    <row r="55" spans="1:6" x14ac:dyDescent="0.2">
      <c r="A55"/>
      <c r="C55"/>
      <c r="D55"/>
      <c r="E55"/>
      <c r="F55"/>
    </row>
    <row r="56" spans="1:6" x14ac:dyDescent="0.2">
      <c r="A56"/>
      <c r="C56"/>
      <c r="D56"/>
      <c r="E56"/>
      <c r="F56"/>
    </row>
    <row r="57" spans="1:6" x14ac:dyDescent="0.2">
      <c r="A57"/>
      <c r="C57"/>
      <c r="D57"/>
      <c r="E57"/>
      <c r="F57"/>
    </row>
    <row r="58" spans="1:6" x14ac:dyDescent="0.2">
      <c r="A58"/>
      <c r="C58"/>
      <c r="D58"/>
      <c r="E58"/>
      <c r="F58"/>
    </row>
    <row r="59" spans="1:6" x14ac:dyDescent="0.2">
      <c r="A59"/>
      <c r="C59"/>
      <c r="D59"/>
      <c r="E59"/>
      <c r="F59"/>
    </row>
    <row r="60" spans="1:6" x14ac:dyDescent="0.2">
      <c r="A60"/>
      <c r="C60"/>
      <c r="D60"/>
      <c r="E60"/>
      <c r="F60"/>
    </row>
    <row r="61" spans="1:6" x14ac:dyDescent="0.2">
      <c r="A61"/>
      <c r="C61"/>
      <c r="D61"/>
      <c r="E61"/>
      <c r="F61"/>
    </row>
    <row r="62" spans="1:6" x14ac:dyDescent="0.2">
      <c r="A62"/>
      <c r="C62"/>
      <c r="D62"/>
      <c r="E62"/>
      <c r="F62"/>
    </row>
    <row r="63" spans="1:6" x14ac:dyDescent="0.2">
      <c r="A63"/>
      <c r="C63"/>
      <c r="D63"/>
      <c r="E63"/>
      <c r="F63"/>
    </row>
    <row r="64" spans="1:6" x14ac:dyDescent="0.2">
      <c r="A64"/>
      <c r="C64"/>
      <c r="D64"/>
      <c r="E64"/>
      <c r="F64"/>
    </row>
    <row r="65" spans="1:6" x14ac:dyDescent="0.2">
      <c r="A65"/>
      <c r="C65"/>
      <c r="D65"/>
      <c r="E65"/>
      <c r="F65"/>
    </row>
    <row r="66" spans="1:6" x14ac:dyDescent="0.2">
      <c r="A66"/>
      <c r="C66"/>
      <c r="D66"/>
      <c r="E66"/>
      <c r="F66"/>
    </row>
    <row r="67" spans="1:6" x14ac:dyDescent="0.2">
      <c r="A67"/>
      <c r="C67"/>
      <c r="D67"/>
      <c r="E67"/>
      <c r="F67"/>
    </row>
    <row r="68" spans="1:6" x14ac:dyDescent="0.2">
      <c r="A68"/>
      <c r="C68"/>
      <c r="D68"/>
      <c r="E68"/>
      <c r="F68"/>
    </row>
    <row r="69" spans="1:6" x14ac:dyDescent="0.2">
      <c r="A69"/>
      <c r="C69"/>
      <c r="D69"/>
      <c r="E69"/>
      <c r="F69"/>
    </row>
    <row r="70" spans="1:6" x14ac:dyDescent="0.2">
      <c r="A70"/>
      <c r="C70"/>
      <c r="D70"/>
      <c r="E70"/>
      <c r="F70"/>
    </row>
    <row r="71" spans="1:6" x14ac:dyDescent="0.2">
      <c r="A71"/>
      <c r="C71"/>
      <c r="D71"/>
      <c r="E71"/>
      <c r="F71"/>
    </row>
    <row r="72" spans="1:6" x14ac:dyDescent="0.2">
      <c r="A72"/>
      <c r="C72"/>
      <c r="D72"/>
      <c r="E72"/>
      <c r="F72"/>
    </row>
    <row r="73" spans="1:6" x14ac:dyDescent="0.2">
      <c r="A73"/>
      <c r="C73"/>
      <c r="D73"/>
      <c r="E73"/>
      <c r="F73"/>
    </row>
    <row r="74" spans="1:6" x14ac:dyDescent="0.2">
      <c r="A74"/>
      <c r="C74"/>
      <c r="D74"/>
      <c r="E74"/>
      <c r="F74"/>
    </row>
    <row r="75" spans="1:6" x14ac:dyDescent="0.2">
      <c r="A75"/>
      <c r="C75"/>
      <c r="D75"/>
      <c r="E75"/>
      <c r="F75"/>
    </row>
    <row r="76" spans="1:6" x14ac:dyDescent="0.2">
      <c r="A76"/>
      <c r="C76"/>
      <c r="D76"/>
      <c r="E76"/>
      <c r="F76"/>
    </row>
    <row r="77" spans="1:6" x14ac:dyDescent="0.2">
      <c r="A77"/>
      <c r="C77"/>
      <c r="D77"/>
      <c r="E77"/>
      <c r="F77"/>
    </row>
    <row r="78" spans="1:6" x14ac:dyDescent="0.2">
      <c r="A78"/>
      <c r="C78"/>
      <c r="D78"/>
      <c r="E78"/>
      <c r="F78"/>
    </row>
    <row r="79" spans="1:6" x14ac:dyDescent="0.2">
      <c r="A79"/>
      <c r="C79"/>
      <c r="D79"/>
      <c r="E79"/>
      <c r="F79"/>
    </row>
    <row r="80" spans="1:6" x14ac:dyDescent="0.2">
      <c r="A80"/>
      <c r="C80"/>
      <c r="D80"/>
      <c r="E80"/>
      <c r="F80"/>
    </row>
    <row r="81" spans="1:6" x14ac:dyDescent="0.2">
      <c r="A81"/>
      <c r="C81"/>
      <c r="D81"/>
      <c r="E81"/>
      <c r="F81"/>
    </row>
    <row r="82" spans="1:6" x14ac:dyDescent="0.2">
      <c r="A82"/>
      <c r="C82"/>
      <c r="D82"/>
      <c r="E82"/>
      <c r="F82"/>
    </row>
    <row r="83" spans="1:6" x14ac:dyDescent="0.2">
      <c r="A83"/>
      <c r="C83"/>
      <c r="D83"/>
      <c r="E83"/>
      <c r="F83"/>
    </row>
    <row r="84" spans="1:6" x14ac:dyDescent="0.2">
      <c r="A84"/>
      <c r="C84"/>
      <c r="D84"/>
      <c r="E84"/>
      <c r="F84"/>
    </row>
    <row r="85" spans="1:6" x14ac:dyDescent="0.2">
      <c r="A85"/>
      <c r="C85"/>
      <c r="D85"/>
      <c r="E85"/>
      <c r="F85"/>
    </row>
    <row r="86" spans="1:6" x14ac:dyDescent="0.2">
      <c r="A86"/>
      <c r="C86"/>
      <c r="D86"/>
      <c r="E86"/>
      <c r="F86"/>
    </row>
    <row r="87" spans="1:6" x14ac:dyDescent="0.2">
      <c r="A87"/>
      <c r="C87"/>
      <c r="D87"/>
      <c r="E87"/>
      <c r="F87"/>
    </row>
    <row r="88" spans="1:6" x14ac:dyDescent="0.2">
      <c r="A88"/>
      <c r="C88"/>
      <c r="D88"/>
      <c r="E88"/>
      <c r="F88"/>
    </row>
    <row r="89" spans="1:6" x14ac:dyDescent="0.2">
      <c r="A89"/>
      <c r="C89"/>
      <c r="D89"/>
      <c r="E89"/>
      <c r="F89"/>
    </row>
    <row r="90" spans="1:6" x14ac:dyDescent="0.2">
      <c r="A90"/>
      <c r="C90"/>
      <c r="D90"/>
      <c r="E90"/>
      <c r="F90"/>
    </row>
    <row r="91" spans="1:6" x14ac:dyDescent="0.2">
      <c r="A91"/>
      <c r="C91"/>
      <c r="D91"/>
      <c r="E91"/>
      <c r="F91"/>
    </row>
    <row r="92" spans="1:6" x14ac:dyDescent="0.2">
      <c r="A92"/>
    </row>
    <row r="93" spans="1:6" x14ac:dyDescent="0.2">
      <c r="A93"/>
    </row>
    <row r="94" spans="1:6" x14ac:dyDescent="0.2">
      <c r="A94"/>
    </row>
    <row r="95" spans="1:6" x14ac:dyDescent="0.2">
      <c r="A95"/>
      <c r="C95"/>
      <c r="D95"/>
      <c r="E95"/>
      <c r="F95"/>
    </row>
    <row r="96" spans="1:6" x14ac:dyDescent="0.2">
      <c r="A96"/>
      <c r="C96"/>
      <c r="D96"/>
      <c r="E96"/>
      <c r="F96"/>
    </row>
  </sheetData>
  <mergeCells count="1">
    <mergeCell ref="A1:F1"/>
  </mergeCells>
  <pageMargins left="0.7" right="0.7" top="0.75" bottom="0.75" header="0.3" footer="0.3"/>
  <pageSetup paperSize="9" scale="87" orientation="portrait" r:id="rId1"/>
  <colBreaks count="1" manualBreakCount="1">
    <brk id="6" max="1048575" man="1"/>
  </colBreaks>
  <ignoredErrors>
    <ignoredError sqref="A4:A11 A13:A16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"/>
  <sheetViews>
    <sheetView rightToLeft="1" tabSelected="1" view="pageBreakPreview" zoomScaleNormal="100" zoomScaleSheetLayoutView="100" workbookViewId="0">
      <pane ySplit="2" topLeftCell="A30" activePane="bottomLeft" state="frozen"/>
      <selection pane="bottomLeft" activeCell="B39" sqref="B39"/>
    </sheetView>
  </sheetViews>
  <sheetFormatPr defaultRowHeight="14.25" x14ac:dyDescent="0.2"/>
  <cols>
    <col min="1" max="1" width="5.875" style="10" bestFit="1" customWidth="1"/>
    <col min="2" max="2" width="47.375" bestFit="1" customWidth="1"/>
    <col min="3" max="3" width="6.375" style="10" bestFit="1" customWidth="1"/>
    <col min="4" max="4" width="7" style="10" bestFit="1" customWidth="1"/>
    <col min="5" max="5" width="8" style="15" bestFit="1" customWidth="1"/>
    <col min="6" max="6" width="13.25" style="15" bestFit="1" customWidth="1"/>
    <col min="7" max="7" width="13.125" style="15" customWidth="1"/>
    <col min="8" max="8" width="9" style="142"/>
  </cols>
  <sheetData>
    <row r="1" spans="1:8" ht="27.75" thickTop="1" thickBot="1" x14ac:dyDescent="0.45">
      <c r="A1" s="176" t="s">
        <v>80</v>
      </c>
      <c r="B1" s="177"/>
      <c r="C1" s="177"/>
      <c r="D1" s="177"/>
      <c r="E1" s="177"/>
      <c r="F1" s="178"/>
      <c r="G1" s="115">
        <f>F44</f>
        <v>1316484</v>
      </c>
    </row>
    <row r="2" spans="1:8" ht="31.5" thickTop="1" thickBot="1" x14ac:dyDescent="0.25">
      <c r="A2" s="118" t="s">
        <v>0</v>
      </c>
      <c r="B2" s="119" t="s">
        <v>1</v>
      </c>
      <c r="C2" s="119" t="s">
        <v>4</v>
      </c>
      <c r="D2" s="119" t="s">
        <v>5</v>
      </c>
      <c r="E2" s="120" t="s">
        <v>49</v>
      </c>
      <c r="F2" s="121" t="s">
        <v>48</v>
      </c>
      <c r="G2" s="121" t="s">
        <v>50</v>
      </c>
    </row>
    <row r="3" spans="1:8" s="38" customFormat="1" ht="21.75" thickTop="1" thickBot="1" x14ac:dyDescent="0.35">
      <c r="A3" s="33" t="s">
        <v>26</v>
      </c>
      <c r="B3" s="34" t="s">
        <v>32</v>
      </c>
      <c r="C3" s="35"/>
      <c r="D3" s="35"/>
      <c r="E3" s="36"/>
      <c r="F3" s="37"/>
      <c r="G3" s="37"/>
      <c r="H3" s="143"/>
    </row>
    <row r="4" spans="1:8" s="39" customFormat="1" ht="17.25" thickTop="1" x14ac:dyDescent="0.25">
      <c r="A4" s="53" t="s">
        <v>27</v>
      </c>
      <c r="B4" s="101" t="s">
        <v>51</v>
      </c>
      <c r="C4" s="43"/>
      <c r="D4" s="44"/>
      <c r="E4" s="44"/>
      <c r="F4" s="87"/>
      <c r="G4" s="170"/>
      <c r="H4" s="144"/>
    </row>
    <row r="5" spans="1:8" s="5" customFormat="1" x14ac:dyDescent="0.2">
      <c r="A5" s="83" t="s">
        <v>57</v>
      </c>
      <c r="B5" s="4" t="s">
        <v>3</v>
      </c>
      <c r="C5" s="8" t="s">
        <v>7</v>
      </c>
      <c r="D5" s="11">
        <v>1</v>
      </c>
      <c r="E5" s="13">
        <f>'נב"מ'!E5</f>
        <v>150000</v>
      </c>
      <c r="F5" s="17">
        <f>E5*D5</f>
        <v>150000</v>
      </c>
      <c r="G5" s="17">
        <v>600</v>
      </c>
      <c r="H5" s="147"/>
    </row>
    <row r="6" spans="1:8" s="5" customFormat="1" x14ac:dyDescent="0.2">
      <c r="A6" s="83" t="s">
        <v>58</v>
      </c>
      <c r="B6" s="4" t="s">
        <v>20</v>
      </c>
      <c r="C6" s="8" t="s">
        <v>7</v>
      </c>
      <c r="D6" s="11">
        <v>1</v>
      </c>
      <c r="E6" s="13">
        <f>'נב"מ'!E6</f>
        <v>10000</v>
      </c>
      <c r="F6" s="17">
        <f t="shared" ref="F6:F18" si="0">E6*D6</f>
        <v>10000</v>
      </c>
      <c r="G6" s="17">
        <v>40</v>
      </c>
      <c r="H6" s="147"/>
    </row>
    <row r="7" spans="1:8" s="5" customFormat="1" x14ac:dyDescent="0.2">
      <c r="A7" s="83" t="s">
        <v>59</v>
      </c>
      <c r="B7" s="4" t="s">
        <v>21</v>
      </c>
      <c r="C7" s="8" t="s">
        <v>7</v>
      </c>
      <c r="D7" s="11">
        <v>1</v>
      </c>
      <c r="E7" s="13">
        <f>'נב"מ'!E7</f>
        <v>15000</v>
      </c>
      <c r="F7" s="17">
        <f t="shared" si="0"/>
        <v>15000</v>
      </c>
      <c r="G7" s="17">
        <v>45</v>
      </c>
      <c r="H7" s="147"/>
    </row>
    <row r="8" spans="1:8" s="5" customFormat="1" x14ac:dyDescent="0.2">
      <c r="A8" s="83" t="s">
        <v>60</v>
      </c>
      <c r="B8" s="4" t="s">
        <v>22</v>
      </c>
      <c r="C8" s="8" t="s">
        <v>7</v>
      </c>
      <c r="D8" s="11">
        <v>1</v>
      </c>
      <c r="E8" s="13">
        <f>'נב"מ'!E8</f>
        <v>5000</v>
      </c>
      <c r="F8" s="17">
        <f t="shared" si="0"/>
        <v>5000</v>
      </c>
      <c r="G8" s="122">
        <v>6.6</v>
      </c>
      <c r="H8" s="147"/>
    </row>
    <row r="9" spans="1:8" s="5" customFormat="1" x14ac:dyDescent="0.2">
      <c r="A9" s="83" t="s">
        <v>61</v>
      </c>
      <c r="B9" s="4" t="s">
        <v>24</v>
      </c>
      <c r="C9" s="8" t="s">
        <v>7</v>
      </c>
      <c r="D9" s="11">
        <v>1</v>
      </c>
      <c r="E9" s="13">
        <f>'נב"מ'!E9</f>
        <v>50000</v>
      </c>
      <c r="F9" s="17">
        <f t="shared" si="0"/>
        <v>50000</v>
      </c>
      <c r="G9" s="17">
        <v>160</v>
      </c>
      <c r="H9" s="147"/>
    </row>
    <row r="10" spans="1:8" s="5" customFormat="1" ht="15" thickBot="1" x14ac:dyDescent="0.25">
      <c r="A10" s="148" t="s">
        <v>62</v>
      </c>
      <c r="B10" s="149" t="s">
        <v>23</v>
      </c>
      <c r="C10" s="150" t="s">
        <v>7</v>
      </c>
      <c r="D10" s="151">
        <v>1</v>
      </c>
      <c r="E10" s="152">
        <f>'נב"מ'!E10</f>
        <v>15000</v>
      </c>
      <c r="F10" s="153">
        <f t="shared" si="0"/>
        <v>15000</v>
      </c>
      <c r="G10" s="153">
        <v>52</v>
      </c>
      <c r="H10" s="147"/>
    </row>
    <row r="11" spans="1:8" s="5" customFormat="1" x14ac:dyDescent="0.2">
      <c r="A11" s="154" t="s">
        <v>63</v>
      </c>
      <c r="B11" s="155" t="s">
        <v>12</v>
      </c>
      <c r="C11" s="156" t="s">
        <v>7</v>
      </c>
      <c r="D11" s="157">
        <v>1</v>
      </c>
      <c r="E11" s="158">
        <f>'שו"ט'!E5</f>
        <v>70000</v>
      </c>
      <c r="F11" s="159">
        <f t="shared" si="0"/>
        <v>70000</v>
      </c>
      <c r="G11" s="159">
        <v>240</v>
      </c>
      <c r="H11" s="147"/>
    </row>
    <row r="12" spans="1:8" s="5" customFormat="1" x14ac:dyDescent="0.2">
      <c r="A12" s="83" t="s">
        <v>64</v>
      </c>
      <c r="B12" s="4" t="s">
        <v>13</v>
      </c>
      <c r="C12" s="8" t="s">
        <v>7</v>
      </c>
      <c r="D12" s="11">
        <v>1</v>
      </c>
      <c r="E12" s="93">
        <f>'שו"ט'!E6</f>
        <v>5000</v>
      </c>
      <c r="F12" s="17">
        <f t="shared" si="0"/>
        <v>5000</v>
      </c>
      <c r="G12" s="17">
        <v>5</v>
      </c>
      <c r="H12" s="147"/>
    </row>
    <row r="13" spans="1:8" s="5" customFormat="1" x14ac:dyDescent="0.2">
      <c r="A13" s="83" t="s">
        <v>65</v>
      </c>
      <c r="B13" s="4" t="s">
        <v>14</v>
      </c>
      <c r="C13" s="8" t="s">
        <v>7</v>
      </c>
      <c r="D13" s="11">
        <v>1</v>
      </c>
      <c r="E13" s="93">
        <f>'שו"ט'!E7</f>
        <v>7500</v>
      </c>
      <c r="F13" s="17">
        <f t="shared" si="0"/>
        <v>7500</v>
      </c>
      <c r="G13" s="122">
        <v>17.5</v>
      </c>
      <c r="H13" s="147"/>
    </row>
    <row r="14" spans="1:8" s="5" customFormat="1" x14ac:dyDescent="0.2">
      <c r="A14" s="83" t="s">
        <v>66</v>
      </c>
      <c r="B14" s="4" t="s">
        <v>15</v>
      </c>
      <c r="C14" s="8" t="s">
        <v>7</v>
      </c>
      <c r="D14" s="11">
        <v>1</v>
      </c>
      <c r="E14" s="93">
        <f>'שו"ט'!E8</f>
        <v>30000</v>
      </c>
      <c r="F14" s="17">
        <f t="shared" si="0"/>
        <v>30000</v>
      </c>
      <c r="G14" s="17">
        <v>148</v>
      </c>
      <c r="H14" s="147"/>
    </row>
    <row r="15" spans="1:8" s="5" customFormat="1" x14ac:dyDescent="0.2">
      <c r="A15" s="83" t="s">
        <v>67</v>
      </c>
      <c r="B15" s="4" t="s">
        <v>16</v>
      </c>
      <c r="C15" s="8" t="s">
        <v>7</v>
      </c>
      <c r="D15" s="11">
        <v>1</v>
      </c>
      <c r="E15" s="93">
        <f>'שו"ט'!E9</f>
        <v>30000</v>
      </c>
      <c r="F15" s="17">
        <f t="shared" si="0"/>
        <v>30000</v>
      </c>
      <c r="G15" s="17">
        <v>135</v>
      </c>
      <c r="H15" s="147"/>
    </row>
    <row r="16" spans="1:8" s="5" customFormat="1" x14ac:dyDescent="0.2">
      <c r="A16" s="83" t="s">
        <v>68</v>
      </c>
      <c r="B16" s="4" t="s">
        <v>17</v>
      </c>
      <c r="C16" s="8" t="s">
        <v>7</v>
      </c>
      <c r="D16" s="11">
        <v>1</v>
      </c>
      <c r="E16" s="93">
        <f>'שו"ט'!E10</f>
        <v>5000</v>
      </c>
      <c r="F16" s="17">
        <f t="shared" si="0"/>
        <v>5000</v>
      </c>
      <c r="G16" s="122">
        <v>7.7</v>
      </c>
      <c r="H16" s="147"/>
    </row>
    <row r="17" spans="1:9" s="5" customFormat="1" x14ac:dyDescent="0.2">
      <c r="A17" s="83" t="s">
        <v>69</v>
      </c>
      <c r="B17" s="4" t="s">
        <v>18</v>
      </c>
      <c r="C17" s="8" t="s">
        <v>7</v>
      </c>
      <c r="D17" s="11">
        <v>1</v>
      </c>
      <c r="E17" s="93">
        <f>'שו"ט'!E11</f>
        <v>5000</v>
      </c>
      <c r="F17" s="17">
        <f t="shared" si="0"/>
        <v>5000</v>
      </c>
      <c r="G17" s="122">
        <v>14.8</v>
      </c>
      <c r="H17" s="147"/>
    </row>
    <row r="18" spans="1:9" s="5" customFormat="1" ht="15" thickBot="1" x14ac:dyDescent="0.25">
      <c r="A18" s="160" t="s">
        <v>70</v>
      </c>
      <c r="B18" s="161" t="s">
        <v>81</v>
      </c>
      <c r="C18" s="162" t="s">
        <v>7</v>
      </c>
      <c r="D18" s="163">
        <v>1</v>
      </c>
      <c r="E18" s="164">
        <f>'שו"ט'!E12</f>
        <v>30000</v>
      </c>
      <c r="F18" s="165">
        <f t="shared" si="0"/>
        <v>30000</v>
      </c>
      <c r="G18" s="166">
        <v>50</v>
      </c>
      <c r="H18" s="147"/>
    </row>
    <row r="19" spans="1:9" s="5" customFormat="1" ht="15" x14ac:dyDescent="0.25">
      <c r="A19" s="167"/>
      <c r="B19" s="168" t="s">
        <v>52</v>
      </c>
      <c r="C19" s="169"/>
      <c r="D19" s="169"/>
      <c r="E19" s="169"/>
      <c r="F19" s="31">
        <f>SUM(F5:F18)</f>
        <v>427500</v>
      </c>
      <c r="G19" s="126"/>
      <c r="H19" s="174"/>
    </row>
    <row r="20" spans="1:9" s="5" customFormat="1" ht="15" x14ac:dyDescent="0.25">
      <c r="A20" s="23"/>
      <c r="B20" s="99" t="s">
        <v>53</v>
      </c>
      <c r="C20" s="29" t="s">
        <v>31</v>
      </c>
      <c r="D20" s="175"/>
      <c r="E20" s="24"/>
      <c r="F20" s="19"/>
      <c r="G20" s="124"/>
      <c r="H20" s="142"/>
    </row>
    <row r="21" spans="1:9" s="5" customFormat="1" ht="15" x14ac:dyDescent="0.25">
      <c r="A21" s="45"/>
      <c r="B21" s="103" t="s">
        <v>54</v>
      </c>
      <c r="C21" s="47"/>
      <c r="D21" s="47"/>
      <c r="E21" s="47"/>
      <c r="F21" s="31">
        <f>F19*(1-D20)</f>
        <v>427500</v>
      </c>
      <c r="G21" s="126"/>
      <c r="H21" s="174"/>
    </row>
    <row r="22" spans="1:9" s="39" customFormat="1" ht="16.5" x14ac:dyDescent="0.25">
      <c r="A22" s="127" t="s">
        <v>28</v>
      </c>
      <c r="B22" s="104" t="s">
        <v>74</v>
      </c>
      <c r="C22" s="50"/>
      <c r="D22" s="51"/>
      <c r="E22" s="51"/>
      <c r="F22" s="88"/>
      <c r="G22" s="171"/>
      <c r="H22" s="144"/>
    </row>
    <row r="23" spans="1:9" s="5" customFormat="1" x14ac:dyDescent="0.2">
      <c r="A23" s="83" t="s">
        <v>71</v>
      </c>
      <c r="B23" s="4" t="s">
        <v>55</v>
      </c>
      <c r="C23" s="8" t="s">
        <v>7</v>
      </c>
      <c r="D23" s="11">
        <v>5</v>
      </c>
      <c r="E23" s="13">
        <v>120</v>
      </c>
      <c r="F23" s="17">
        <f>E23*D23</f>
        <v>600</v>
      </c>
      <c r="G23" s="17"/>
      <c r="H23" s="142"/>
    </row>
    <row r="24" spans="1:9" s="5" customFormat="1" x14ac:dyDescent="0.2">
      <c r="A24" s="83" t="s">
        <v>72</v>
      </c>
      <c r="B24" s="4" t="s">
        <v>19</v>
      </c>
      <c r="C24" s="8" t="s">
        <v>7</v>
      </c>
      <c r="D24" s="11">
        <v>30</v>
      </c>
      <c r="E24" s="13">
        <v>120</v>
      </c>
      <c r="F24" s="17">
        <f t="shared" ref="F24:F25" si="1">E24*D24</f>
        <v>3600</v>
      </c>
      <c r="G24" s="17"/>
      <c r="H24" s="142"/>
    </row>
    <row r="25" spans="1:9" s="5" customFormat="1" x14ac:dyDescent="0.2">
      <c r="A25" s="83" t="s">
        <v>73</v>
      </c>
      <c r="B25" s="4" t="s">
        <v>56</v>
      </c>
      <c r="C25" s="8" t="s">
        <v>7</v>
      </c>
      <c r="D25" s="141">
        <v>50</v>
      </c>
      <c r="E25" s="13">
        <v>120</v>
      </c>
      <c r="F25" s="17">
        <f t="shared" si="1"/>
        <v>6000</v>
      </c>
      <c r="G25" s="17"/>
      <c r="H25" s="142"/>
    </row>
    <row r="26" spans="1:9" s="5" customFormat="1" ht="15" x14ac:dyDescent="0.25">
      <c r="A26" s="23"/>
      <c r="B26" s="98" t="s">
        <v>75</v>
      </c>
      <c r="C26" s="22"/>
      <c r="D26" s="22"/>
      <c r="E26" s="22"/>
      <c r="F26" s="27">
        <f>SUM(F23:F25)</f>
        <v>10200</v>
      </c>
      <c r="G26" s="123"/>
      <c r="H26" s="174"/>
    </row>
    <row r="27" spans="1:9" s="5" customFormat="1" ht="15" x14ac:dyDescent="0.25">
      <c r="A27" s="23"/>
      <c r="B27" s="99" t="s">
        <v>76</v>
      </c>
      <c r="C27" s="29" t="s">
        <v>31</v>
      </c>
      <c r="D27" s="175"/>
      <c r="E27" s="24"/>
      <c r="F27" s="19"/>
      <c r="G27" s="124"/>
      <c r="H27" s="142"/>
    </row>
    <row r="28" spans="1:9" s="5" customFormat="1" ht="15.75" thickBot="1" x14ac:dyDescent="0.3">
      <c r="A28" s="25"/>
      <c r="B28" s="100" t="s">
        <v>77</v>
      </c>
      <c r="C28" s="26"/>
      <c r="D28" s="26"/>
      <c r="E28" s="26"/>
      <c r="F28" s="18">
        <f>F26*(1-D27)</f>
        <v>10200</v>
      </c>
      <c r="G28" s="125"/>
      <c r="H28" s="174"/>
    </row>
    <row r="29" spans="1:9" ht="16.5" thickTop="1" thickBot="1" x14ac:dyDescent="0.3">
      <c r="A29" s="65"/>
      <c r="B29" s="108" t="s">
        <v>78</v>
      </c>
      <c r="C29" s="67"/>
      <c r="D29" s="68"/>
      <c r="E29" s="68"/>
      <c r="F29" s="91">
        <f>F21+F28</f>
        <v>437700</v>
      </c>
      <c r="G29" s="172"/>
      <c r="H29" s="81"/>
      <c r="I29" s="71"/>
    </row>
    <row r="30" spans="1:9" s="38" customFormat="1" ht="21.75" thickTop="1" thickBot="1" x14ac:dyDescent="0.35">
      <c r="A30" s="33" t="s">
        <v>29</v>
      </c>
      <c r="B30" s="34" t="s">
        <v>33</v>
      </c>
      <c r="C30" s="109"/>
      <c r="D30" s="35"/>
      <c r="E30" s="36"/>
      <c r="F30" s="37"/>
      <c r="G30" s="37"/>
      <c r="H30" s="143"/>
    </row>
    <row r="31" spans="1:9" s="39" customFormat="1" ht="17.25" thickTop="1" x14ac:dyDescent="0.25">
      <c r="A31" s="53" t="s">
        <v>30</v>
      </c>
      <c r="B31" s="101" t="s">
        <v>34</v>
      </c>
      <c r="C31" s="43"/>
      <c r="D31" s="44"/>
      <c r="E31" s="44"/>
      <c r="F31" s="87"/>
      <c r="G31" s="170"/>
      <c r="H31" s="144"/>
    </row>
    <row r="32" spans="1:9" s="5" customFormat="1" x14ac:dyDescent="0.2">
      <c r="A32" s="83" t="s">
        <v>36</v>
      </c>
      <c r="B32" s="97" t="s">
        <v>8</v>
      </c>
      <c r="C32" s="8" t="s">
        <v>9</v>
      </c>
      <c r="D32" s="94">
        <f>'נב"מ'!D22+'שו"ט'!D24</f>
        <v>250</v>
      </c>
      <c r="E32" s="41">
        <v>150</v>
      </c>
      <c r="F32" s="17">
        <f t="shared" ref="F32:F33" si="2">E32*D32</f>
        <v>37500</v>
      </c>
      <c r="G32" s="116"/>
      <c r="H32" s="145"/>
    </row>
    <row r="33" spans="1:9" s="5" customFormat="1" x14ac:dyDescent="0.2">
      <c r="A33" s="84" t="s">
        <v>37</v>
      </c>
      <c r="B33" s="102" t="s">
        <v>10</v>
      </c>
      <c r="C33" s="9" t="s">
        <v>9</v>
      </c>
      <c r="D33" s="95">
        <f>'נב"מ'!D23+'שו"ט'!D25</f>
        <v>250</v>
      </c>
      <c r="E33" s="14">
        <v>100</v>
      </c>
      <c r="F33" s="17">
        <f t="shared" si="2"/>
        <v>25000</v>
      </c>
      <c r="G33" s="116"/>
      <c r="H33" s="145"/>
    </row>
    <row r="34" spans="1:9" s="5" customFormat="1" ht="15" x14ac:dyDescent="0.25">
      <c r="A34" s="23"/>
      <c r="B34" s="98" t="s">
        <v>38</v>
      </c>
      <c r="C34" s="22"/>
      <c r="D34" s="22"/>
      <c r="E34" s="22"/>
      <c r="F34" s="27">
        <f>SUM(F32:F33)</f>
        <v>62500</v>
      </c>
      <c r="G34" s="27"/>
      <c r="H34" s="174"/>
    </row>
    <row r="35" spans="1:9" s="5" customFormat="1" ht="15" x14ac:dyDescent="0.25">
      <c r="A35" s="23"/>
      <c r="B35" s="99" t="s">
        <v>39</v>
      </c>
      <c r="C35" s="29" t="s">
        <v>31</v>
      </c>
      <c r="D35" s="175"/>
      <c r="E35" s="24"/>
      <c r="F35" s="19"/>
      <c r="G35" s="19"/>
      <c r="H35" s="145"/>
    </row>
    <row r="36" spans="1:9" s="5" customFormat="1" ht="15" x14ac:dyDescent="0.25">
      <c r="A36" s="45"/>
      <c r="B36" s="103" t="s">
        <v>45</v>
      </c>
      <c r="C36" s="47"/>
      <c r="D36" s="47"/>
      <c r="E36" s="47"/>
      <c r="F36" s="31">
        <f>F34*(1-D35)</f>
        <v>62500</v>
      </c>
      <c r="G36" s="31"/>
      <c r="H36" s="174"/>
    </row>
    <row r="37" spans="1:9" s="39" customFormat="1" ht="15.75" customHeight="1" x14ac:dyDescent="0.25">
      <c r="A37" s="48">
        <v>2.2000000000000002</v>
      </c>
      <c r="B37" s="104" t="s">
        <v>35</v>
      </c>
      <c r="C37" s="50"/>
      <c r="D37" s="51"/>
      <c r="E37" s="51"/>
      <c r="F37" s="88"/>
      <c r="G37" s="171"/>
      <c r="H37" s="144"/>
    </row>
    <row r="38" spans="1:9" s="5" customFormat="1" x14ac:dyDescent="0.2">
      <c r="A38" s="83" t="s">
        <v>41</v>
      </c>
      <c r="B38" s="97" t="s">
        <v>40</v>
      </c>
      <c r="C38" s="8" t="s">
        <v>7</v>
      </c>
      <c r="D38" s="8" t="s">
        <v>26</v>
      </c>
      <c r="E38" s="41">
        <f>'נב"מ'!E28+'שו"ט'!E30</f>
        <v>625000</v>
      </c>
      <c r="F38" s="17">
        <f t="shared" ref="F38" si="3">E38*D38</f>
        <v>625000</v>
      </c>
      <c r="G38" s="116"/>
      <c r="H38" s="145"/>
    </row>
    <row r="39" spans="1:9" ht="15" x14ac:dyDescent="0.25">
      <c r="A39" s="96"/>
      <c r="B39" s="105" t="s">
        <v>42</v>
      </c>
      <c r="C39" s="56"/>
      <c r="D39" s="57"/>
      <c r="E39" s="57"/>
      <c r="F39" s="89">
        <f>SUM(F38)</f>
        <v>625000</v>
      </c>
      <c r="G39" s="19"/>
      <c r="H39" s="174"/>
      <c r="I39" s="71"/>
    </row>
    <row r="40" spans="1:9" ht="15.75" x14ac:dyDescent="0.25">
      <c r="A40" s="54"/>
      <c r="B40" s="106" t="s">
        <v>43</v>
      </c>
      <c r="C40" s="56" t="s">
        <v>31</v>
      </c>
      <c r="D40" s="175"/>
      <c r="E40" s="59"/>
      <c r="F40" s="90"/>
      <c r="G40" s="173"/>
      <c r="H40" s="82"/>
      <c r="I40" s="71"/>
    </row>
    <row r="41" spans="1:9" ht="15.75" thickBot="1" x14ac:dyDescent="0.3">
      <c r="A41" s="61"/>
      <c r="B41" s="107" t="s">
        <v>44</v>
      </c>
      <c r="C41" s="63"/>
      <c r="D41" s="64"/>
      <c r="E41" s="64"/>
      <c r="F41" s="89">
        <f>F39*(1+D40)</f>
        <v>625000</v>
      </c>
      <c r="G41" s="19"/>
      <c r="H41" s="174"/>
      <c r="I41" s="71"/>
    </row>
    <row r="42" spans="1:9" ht="15.75" thickBot="1" x14ac:dyDescent="0.3">
      <c r="A42" s="65"/>
      <c r="B42" s="108" t="s">
        <v>46</v>
      </c>
      <c r="C42" s="67"/>
      <c r="D42" s="68"/>
      <c r="E42" s="68"/>
      <c r="F42" s="91">
        <f>F36+F41</f>
        <v>687500</v>
      </c>
      <c r="G42" s="172"/>
      <c r="H42" s="81"/>
      <c r="I42" s="71"/>
    </row>
    <row r="43" spans="1:9" s="114" customFormat="1" ht="21.75" thickTop="1" thickBot="1" x14ac:dyDescent="0.25">
      <c r="A43" s="110"/>
      <c r="B43" s="111" t="s">
        <v>47</v>
      </c>
      <c r="C43" s="111"/>
      <c r="D43" s="111"/>
      <c r="E43" s="112"/>
      <c r="F43" s="113">
        <f>F29+F42</f>
        <v>1125200</v>
      </c>
      <c r="G43" s="117"/>
      <c r="H43" s="146"/>
    </row>
    <row r="44" spans="1:9" s="114" customFormat="1" ht="21.75" thickTop="1" thickBot="1" x14ac:dyDescent="0.25">
      <c r="A44" s="110"/>
      <c r="B44" s="111" t="s">
        <v>25</v>
      </c>
      <c r="C44" s="111"/>
      <c r="D44" s="111"/>
      <c r="E44" s="112"/>
      <c r="F44" s="113">
        <f>F43*1.17</f>
        <v>1316484</v>
      </c>
      <c r="G44" s="117"/>
      <c r="H44" s="174"/>
    </row>
    <row r="45" spans="1:9" ht="15" thickTop="1" x14ac:dyDescent="0.2"/>
    <row r="50" spans="3:7" x14ac:dyDescent="0.2">
      <c r="C50"/>
      <c r="D50"/>
      <c r="E50"/>
      <c r="F50"/>
      <c r="G50"/>
    </row>
    <row r="51" spans="3:7" x14ac:dyDescent="0.2">
      <c r="C51"/>
      <c r="D51"/>
      <c r="E51"/>
      <c r="F51"/>
      <c r="G51"/>
    </row>
    <row r="52" spans="3:7" x14ac:dyDescent="0.2">
      <c r="C52"/>
      <c r="D52"/>
      <c r="E52"/>
      <c r="F52"/>
      <c r="G52"/>
    </row>
    <row r="53" spans="3:7" x14ac:dyDescent="0.2">
      <c r="C53"/>
      <c r="D53"/>
      <c r="E53"/>
      <c r="F53"/>
      <c r="G53"/>
    </row>
    <row r="54" spans="3:7" x14ac:dyDescent="0.2">
      <c r="C54"/>
      <c r="D54"/>
      <c r="E54"/>
      <c r="F54"/>
      <c r="G54"/>
    </row>
    <row r="55" spans="3:7" x14ac:dyDescent="0.2">
      <c r="C55"/>
      <c r="D55"/>
      <c r="E55"/>
      <c r="F55"/>
      <c r="G55"/>
    </row>
    <row r="56" spans="3:7" x14ac:dyDescent="0.2">
      <c r="C56"/>
      <c r="D56"/>
      <c r="E56"/>
      <c r="F56"/>
      <c r="G56"/>
    </row>
    <row r="57" spans="3:7" x14ac:dyDescent="0.2">
      <c r="C57"/>
      <c r="D57"/>
      <c r="E57"/>
      <c r="F57"/>
      <c r="G57"/>
    </row>
    <row r="58" spans="3:7" x14ac:dyDescent="0.2">
      <c r="C58"/>
      <c r="D58"/>
      <c r="E58"/>
      <c r="F58"/>
      <c r="G58"/>
    </row>
    <row r="59" spans="3:7" x14ac:dyDescent="0.2">
      <c r="C59"/>
      <c r="D59"/>
      <c r="E59"/>
      <c r="F59"/>
      <c r="G59"/>
    </row>
    <row r="60" spans="3:7" x14ac:dyDescent="0.2">
      <c r="C60"/>
      <c r="D60"/>
      <c r="E60"/>
      <c r="F60"/>
      <c r="G60"/>
    </row>
    <row r="61" spans="3:7" x14ac:dyDescent="0.2">
      <c r="C61"/>
      <c r="D61"/>
      <c r="E61"/>
      <c r="F61"/>
      <c r="G61"/>
    </row>
    <row r="62" spans="3:7" x14ac:dyDescent="0.2">
      <c r="C62"/>
      <c r="D62"/>
      <c r="E62"/>
      <c r="F62"/>
      <c r="G62"/>
    </row>
    <row r="63" spans="3:7" x14ac:dyDescent="0.2">
      <c r="C63"/>
      <c r="D63"/>
      <c r="E63"/>
      <c r="F63"/>
      <c r="G63"/>
    </row>
    <row r="64" spans="3:7" x14ac:dyDescent="0.2">
      <c r="C64"/>
      <c r="D64"/>
      <c r="E64"/>
      <c r="F64"/>
      <c r="G64"/>
    </row>
    <row r="65" spans="3:7" x14ac:dyDescent="0.2">
      <c r="C65"/>
      <c r="D65"/>
      <c r="E65"/>
      <c r="F65"/>
      <c r="G65"/>
    </row>
    <row r="66" spans="3:7" x14ac:dyDescent="0.2">
      <c r="C66"/>
      <c r="D66"/>
      <c r="E66"/>
      <c r="F66"/>
      <c r="G66"/>
    </row>
    <row r="67" spans="3:7" x14ac:dyDescent="0.2">
      <c r="C67"/>
      <c r="D67"/>
      <c r="E67"/>
      <c r="F67"/>
      <c r="G67"/>
    </row>
    <row r="68" spans="3:7" x14ac:dyDescent="0.2">
      <c r="C68"/>
      <c r="D68"/>
      <c r="E68"/>
      <c r="F68"/>
      <c r="G68"/>
    </row>
    <row r="69" spans="3:7" x14ac:dyDescent="0.2">
      <c r="C69"/>
      <c r="D69"/>
      <c r="E69"/>
      <c r="F69"/>
      <c r="G69"/>
    </row>
    <row r="70" spans="3:7" x14ac:dyDescent="0.2">
      <c r="C70"/>
      <c r="D70"/>
      <c r="E70"/>
      <c r="F70"/>
      <c r="G70"/>
    </row>
    <row r="71" spans="3:7" x14ac:dyDescent="0.2">
      <c r="C71"/>
      <c r="D71"/>
      <c r="E71"/>
      <c r="F71"/>
      <c r="G71"/>
    </row>
    <row r="72" spans="3:7" x14ac:dyDescent="0.2">
      <c r="C72"/>
      <c r="D72"/>
      <c r="E72"/>
      <c r="F72"/>
      <c r="G72"/>
    </row>
    <row r="73" spans="3:7" x14ac:dyDescent="0.2">
      <c r="C73"/>
      <c r="D73"/>
      <c r="E73"/>
      <c r="F73"/>
      <c r="G73"/>
    </row>
    <row r="74" spans="3:7" x14ac:dyDescent="0.2">
      <c r="C74"/>
      <c r="D74"/>
      <c r="E74"/>
      <c r="F74"/>
      <c r="G74"/>
    </row>
    <row r="75" spans="3:7" x14ac:dyDescent="0.2">
      <c r="C75"/>
      <c r="D75"/>
      <c r="E75"/>
      <c r="F75"/>
      <c r="G75"/>
    </row>
    <row r="76" spans="3:7" x14ac:dyDescent="0.2">
      <c r="C76"/>
      <c r="D76"/>
      <c r="E76"/>
      <c r="F76"/>
      <c r="G76"/>
    </row>
    <row r="77" spans="3:7" x14ac:dyDescent="0.2">
      <c r="C77"/>
      <c r="D77"/>
      <c r="E77"/>
      <c r="F77"/>
      <c r="G77"/>
    </row>
    <row r="78" spans="3:7" x14ac:dyDescent="0.2">
      <c r="C78"/>
      <c r="D78"/>
      <c r="E78"/>
      <c r="F78"/>
      <c r="G78"/>
    </row>
    <row r="79" spans="3:7" x14ac:dyDescent="0.2">
      <c r="C79"/>
      <c r="D79"/>
      <c r="E79"/>
      <c r="F79"/>
      <c r="G79"/>
    </row>
    <row r="80" spans="3:7" x14ac:dyDescent="0.2">
      <c r="C80"/>
      <c r="D80"/>
      <c r="E80"/>
      <c r="F80"/>
      <c r="G80"/>
    </row>
    <row r="81" spans="3:7" x14ac:dyDescent="0.2">
      <c r="C81"/>
      <c r="D81"/>
      <c r="E81"/>
      <c r="F81"/>
      <c r="G81"/>
    </row>
    <row r="82" spans="3:7" x14ac:dyDescent="0.2">
      <c r="C82"/>
      <c r="D82"/>
      <c r="E82"/>
      <c r="F82"/>
      <c r="G82"/>
    </row>
    <row r="83" spans="3:7" x14ac:dyDescent="0.2">
      <c r="C83"/>
      <c r="D83"/>
      <c r="E83"/>
      <c r="F83"/>
      <c r="G83"/>
    </row>
    <row r="84" spans="3:7" x14ac:dyDescent="0.2">
      <c r="C84"/>
      <c r="D84"/>
      <c r="E84"/>
      <c r="F84"/>
      <c r="G84"/>
    </row>
    <row r="85" spans="3:7" x14ac:dyDescent="0.2">
      <c r="C85"/>
      <c r="D85"/>
      <c r="E85"/>
      <c r="F85"/>
      <c r="G85"/>
    </row>
    <row r="86" spans="3:7" x14ac:dyDescent="0.2">
      <c r="C86"/>
      <c r="D86"/>
      <c r="E86"/>
      <c r="F86"/>
      <c r="G86"/>
    </row>
    <row r="87" spans="3:7" x14ac:dyDescent="0.2">
      <c r="C87"/>
      <c r="D87"/>
      <c r="E87"/>
      <c r="F87"/>
      <c r="G87"/>
    </row>
    <row r="88" spans="3:7" x14ac:dyDescent="0.2">
      <c r="C88"/>
      <c r="D88"/>
      <c r="E88"/>
      <c r="F88"/>
      <c r="G88"/>
    </row>
    <row r="89" spans="3:7" x14ac:dyDescent="0.2">
      <c r="C89"/>
      <c r="D89"/>
      <c r="E89"/>
      <c r="F89"/>
      <c r="G89"/>
    </row>
    <row r="90" spans="3:7" x14ac:dyDescent="0.2">
      <c r="C90"/>
      <c r="D90"/>
      <c r="E90"/>
      <c r="F90"/>
      <c r="G90"/>
    </row>
    <row r="91" spans="3:7" x14ac:dyDescent="0.2">
      <c r="C91"/>
      <c r="D91"/>
      <c r="E91"/>
      <c r="F91"/>
      <c r="G91"/>
    </row>
    <row r="92" spans="3:7" x14ac:dyDescent="0.2">
      <c r="C92"/>
      <c r="D92"/>
      <c r="E92"/>
      <c r="F92"/>
      <c r="G92"/>
    </row>
    <row r="93" spans="3:7" x14ac:dyDescent="0.2">
      <c r="C93"/>
      <c r="D93"/>
      <c r="E93"/>
      <c r="F93"/>
      <c r="G93"/>
    </row>
    <row r="94" spans="3:7" x14ac:dyDescent="0.2">
      <c r="C94"/>
      <c r="D94"/>
      <c r="E94"/>
      <c r="F94"/>
      <c r="G94"/>
    </row>
    <row r="95" spans="3:7" x14ac:dyDescent="0.2">
      <c r="C95"/>
      <c r="D95"/>
      <c r="E95"/>
      <c r="F95"/>
      <c r="G95"/>
    </row>
    <row r="96" spans="3:7" x14ac:dyDescent="0.2">
      <c r="C96"/>
      <c r="D96"/>
      <c r="E96"/>
      <c r="F96"/>
      <c r="G96"/>
    </row>
    <row r="97" spans="3:7" x14ac:dyDescent="0.2">
      <c r="C97"/>
      <c r="D97"/>
      <c r="E97"/>
      <c r="F97"/>
      <c r="G97"/>
    </row>
    <row r="98" spans="3:7" x14ac:dyDescent="0.2">
      <c r="C98"/>
      <c r="D98"/>
      <c r="E98"/>
      <c r="F98"/>
      <c r="G98"/>
    </row>
    <row r="99" spans="3:7" x14ac:dyDescent="0.2">
      <c r="C99"/>
      <c r="D99"/>
      <c r="E99"/>
      <c r="F99"/>
      <c r="G99"/>
    </row>
  </sheetData>
  <mergeCells count="1">
    <mergeCell ref="A1:F1"/>
  </mergeCells>
  <pageMargins left="0.19685039370078741" right="0.19685039370078741" top="0.74803149606299213" bottom="0.27559055118110237" header="0.31496062992125984" footer="0.19685039370078741"/>
  <pageSetup paperSize="9" scale="90" orientation="portrait" r:id="rId1"/>
  <ignoredErrors>
    <ignoredError sqref="A22 D3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</vt:i4>
      </vt:variant>
      <vt:variant>
        <vt:lpstr>טווחים בעלי שם</vt:lpstr>
      </vt:variant>
      <vt:variant>
        <vt:i4>4</vt:i4>
      </vt:variant>
    </vt:vector>
  </HeadingPairs>
  <TitlesOfParts>
    <vt:vector size="7" baseType="lpstr">
      <vt:lpstr>נב"מ</vt:lpstr>
      <vt:lpstr>שו"ט</vt:lpstr>
      <vt:lpstr>סה"כ</vt:lpstr>
      <vt:lpstr>'נב"מ'!WPrint_Area_W</vt:lpstr>
      <vt:lpstr>'סה"כ'!WPrint_Area_W</vt:lpstr>
      <vt:lpstr>'שו"ט'!WPrint_Area_W</vt:lpstr>
      <vt:lpstr>'נב"מ'!WPrint_TitlesW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אורלי גבאי[Orly Gabay]</cp:lastModifiedBy>
  <cp:lastPrinted>2014-08-04T12:53:13Z</cp:lastPrinted>
  <dcterms:created xsi:type="dcterms:W3CDTF">2013-01-07T13:18:20Z</dcterms:created>
  <dcterms:modified xsi:type="dcterms:W3CDTF">2017-11-14T11:03:39Z</dcterms:modified>
</cp:coreProperties>
</file>